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60" windowHeight="2580" activeTab="0"/>
  </bookViews>
  <sheets>
    <sheet name="ВМП 1 раздел 2020" sheetId="1" r:id="rId1"/>
    <sheet name="Разница" sheetId="2" state="hidden" r:id="rId2"/>
  </sheets>
  <definedNames>
    <definedName name="Z_3ED4DF74_CFFF_45A2_A86B_24A91C6EF518_.wvu.PrintArea" localSheetId="0" hidden="1">'ВМП 1 раздел 2020'!$A$1:$AE$62</definedName>
    <definedName name="_xlnm.Print_Area" localSheetId="0">'ВМП 1 раздел 2020'!$A$1:$AE$57</definedName>
  </definedNames>
  <calcPr fullCalcOnLoad="1"/>
</workbook>
</file>

<file path=xl/sharedStrings.xml><?xml version="1.0" encoding="utf-8"?>
<sst xmlns="http://schemas.openxmlformats.org/spreadsheetml/2006/main" count="206" uniqueCount="152">
  <si>
    <t>Вид ВМП</t>
  </si>
  <si>
    <t>Код ВМП</t>
  </si>
  <si>
    <t>Отказ</t>
  </si>
  <si>
    <t>Абдоминальная хирургия</t>
  </si>
  <si>
    <t>01.00.1.001</t>
  </si>
  <si>
    <t>01.00.1.002</t>
  </si>
  <si>
    <t>01.00.1.003</t>
  </si>
  <si>
    <t>01.00.2.004</t>
  </si>
  <si>
    <t>Акушерство и гинекология</t>
  </si>
  <si>
    <t>02.00.3.004</t>
  </si>
  <si>
    <t>02.00.4.006</t>
  </si>
  <si>
    <t>Нейрохирургия</t>
  </si>
  <si>
    <t>08.00.12.001</t>
  </si>
  <si>
    <t>08.00.12.002</t>
  </si>
  <si>
    <t>08.00.12.008</t>
  </si>
  <si>
    <t>08.00.12.004</t>
  </si>
  <si>
    <t>08.00.12.005</t>
  </si>
  <si>
    <t>08.00.12.006</t>
  </si>
  <si>
    <t>08.00.12.007</t>
  </si>
  <si>
    <t>08.00.14.010</t>
  </si>
  <si>
    <t>08.00.16.013</t>
  </si>
  <si>
    <t>08.00.17.005</t>
  </si>
  <si>
    <t>Неонатология</t>
  </si>
  <si>
    <t>27.00.18.001</t>
  </si>
  <si>
    <t>27.00.19.002</t>
  </si>
  <si>
    <t>Оториноларингология</t>
  </si>
  <si>
    <t>10.00.23.001</t>
  </si>
  <si>
    <t>10.00.24.003</t>
  </si>
  <si>
    <t>10.00.24.004</t>
  </si>
  <si>
    <t>10.00.24.005</t>
  </si>
  <si>
    <t>Офтальмология</t>
  </si>
  <si>
    <t>11.00.25.001</t>
  </si>
  <si>
    <t>11.00.25.002</t>
  </si>
  <si>
    <t>11.00.25.003</t>
  </si>
  <si>
    <t>11.00.26.006</t>
  </si>
  <si>
    <t>Ревматология</t>
  </si>
  <si>
    <t>13.00.30.001</t>
  </si>
  <si>
    <t>ССХ</t>
  </si>
  <si>
    <t>14.00.31.001</t>
  </si>
  <si>
    <t>14.00.32.001</t>
  </si>
  <si>
    <t>14.00.33.001</t>
  </si>
  <si>
    <t>14.00.34.001</t>
  </si>
  <si>
    <t>14.00.35.001</t>
  </si>
  <si>
    <t>14.00.36.001</t>
  </si>
  <si>
    <t>14.00.37.002</t>
  </si>
  <si>
    <t>14.00.39.002</t>
  </si>
  <si>
    <t>14.00.40.003</t>
  </si>
  <si>
    <t>Урология</t>
  </si>
  <si>
    <t>18.00.48.001</t>
  </si>
  <si>
    <t>18.00.48.002</t>
  </si>
  <si>
    <t>18.00.49.005</t>
  </si>
  <si>
    <t>19.00.50.008</t>
  </si>
  <si>
    <t>ЧЛХ</t>
  </si>
  <si>
    <t>Итого</t>
  </si>
  <si>
    <t>Объем ВМП январь</t>
  </si>
  <si>
    <t>Объем ВМП июнь</t>
  </si>
  <si>
    <t>Разница</t>
  </si>
  <si>
    <t>РАЗНИЦА</t>
  </si>
  <si>
    <t>ИТОГО</t>
  </si>
  <si>
    <t>Заблокированные талоны</t>
  </si>
  <si>
    <t>Объем ВМП июль</t>
  </si>
  <si>
    <t>Объем ВМП август</t>
  </si>
  <si>
    <t>Эндокринология</t>
  </si>
  <si>
    <t>20.00.51.001</t>
  </si>
  <si>
    <t>Перераспределение и увеличение внутренних объёмов</t>
  </si>
  <si>
    <t>+5</t>
  </si>
  <si>
    <t>+60</t>
  </si>
  <si>
    <t>-10</t>
  </si>
  <si>
    <t>-7</t>
  </si>
  <si>
    <t>+30</t>
  </si>
  <si>
    <t>+80</t>
  </si>
  <si>
    <t>+20</t>
  </si>
  <si>
    <t>+35</t>
  </si>
  <si>
    <t>-8</t>
  </si>
  <si>
    <t>Наименование отделения</t>
  </si>
  <si>
    <t>Объёмы по отделениям</t>
  </si>
  <si>
    <t>отделение хирургиии</t>
  </si>
  <si>
    <t>Гинекология СП ПЦ</t>
  </si>
  <si>
    <t>Гинекология Семашко</t>
  </si>
  <si>
    <t>отделение неонатология СП ПЦ</t>
  </si>
  <si>
    <t>отделение оториноларингологии</t>
  </si>
  <si>
    <t>Офтальмология №1</t>
  </si>
  <si>
    <t>Офтальмология №2</t>
  </si>
  <si>
    <t>отделение ревматологии</t>
  </si>
  <si>
    <t>отделение урологии</t>
  </si>
  <si>
    <t>отделение эндокринологии</t>
  </si>
  <si>
    <t>Кардиология №5</t>
  </si>
  <si>
    <t>ОХЛНР</t>
  </si>
  <si>
    <t>Кардиохирургия</t>
  </si>
  <si>
    <t>% выполнения
от пролеченных</t>
  </si>
  <si>
    <t>* - если 95-99% (желтый)</t>
  </si>
  <si>
    <t xml:space="preserve"> - если менее 75% 
(оранжевый)</t>
  </si>
  <si>
    <t xml:space="preserve"> - если более 100% 
(красный)</t>
  </si>
  <si>
    <t xml:space="preserve"> - если равно 100% 
(зеленый)</t>
  </si>
  <si>
    <t>Израсходовано
талонов</t>
  </si>
  <si>
    <t>Остаток
по пролеченным</t>
  </si>
  <si>
    <t>Остаток по открытым талонам</t>
  </si>
  <si>
    <t>отделение колопроктологии</t>
  </si>
  <si>
    <t>08.00.17.015</t>
  </si>
  <si>
    <t>14.00.37.001</t>
  </si>
  <si>
    <t>14.00.38.001</t>
  </si>
  <si>
    <t>14.00.40.001</t>
  </si>
  <si>
    <t>14.00.41.001</t>
  </si>
  <si>
    <t>нейрохирургия</t>
  </si>
  <si>
    <t>Гастроэнтерология</t>
  </si>
  <si>
    <t>03.00.5.001</t>
  </si>
  <si>
    <t>отделение гастроэнтерологии</t>
  </si>
  <si>
    <t>08.00.12.003</t>
  </si>
  <si>
    <t>14.00.39.001</t>
  </si>
  <si>
    <t>Пролечено
по состоянию на 24.06.19</t>
  </si>
  <si>
    <t>Динамика пролеченных с 24.06.2019 по 19.07.2019</t>
  </si>
  <si>
    <t>Оплачено январь</t>
  </si>
  <si>
    <t>Оплачено февраль</t>
  </si>
  <si>
    <t>Оплачено март</t>
  </si>
  <si>
    <t>Оплачено апрель</t>
  </si>
  <si>
    <t>Оплачено май</t>
  </si>
  <si>
    <t>Оплачено июнь</t>
  </si>
  <si>
    <t>Оплачено июль</t>
  </si>
  <si>
    <t>Оплачено август</t>
  </si>
  <si>
    <t>Оплачено сентябрь</t>
  </si>
  <si>
    <t>Оплачено октябрь</t>
  </si>
  <si>
    <t>Оплачено ноябрь</t>
  </si>
  <si>
    <t>Оплачено декабрь</t>
  </si>
  <si>
    <t>14.00.43.001</t>
  </si>
  <si>
    <t>14.00.44.001</t>
  </si>
  <si>
    <t>18.00.53.001</t>
  </si>
  <si>
    <t>18.00.53.002</t>
  </si>
  <si>
    <t>18.00.53.003</t>
  </si>
  <si>
    <t>18.00.54.001</t>
  </si>
  <si>
    <t>20.00.56.001</t>
  </si>
  <si>
    <t>19.00.55.003</t>
  </si>
  <si>
    <t>13.00.33.001</t>
  </si>
  <si>
    <t>10.00.26.001</t>
  </si>
  <si>
    <t>10.00.27.002</t>
  </si>
  <si>
    <t>10.00.27.003</t>
  </si>
  <si>
    <t>10.00.27.004</t>
  </si>
  <si>
    <t>11.00.28.001</t>
  </si>
  <si>
    <t>11.00.28.002</t>
  </si>
  <si>
    <t>11.00.28.003</t>
  </si>
  <si>
    <t>% выполнения
от оплаченных</t>
  </si>
  <si>
    <t>Квартал I</t>
  </si>
  <si>
    <t>Квартал II</t>
  </si>
  <si>
    <t>Квартал III</t>
  </si>
  <si>
    <t>Квартал IV</t>
  </si>
  <si>
    <t>Онкология</t>
  </si>
  <si>
    <t>09.00.20.001</t>
  </si>
  <si>
    <t>09.00.20.002</t>
  </si>
  <si>
    <t>09.00.20.003</t>
  </si>
  <si>
    <t>урология</t>
  </si>
  <si>
    <t>Планируемые Объем ВМП июль
ТФОМС</t>
  </si>
  <si>
    <t>Остаток по объемам по состоянию  на 17.08.2020
ВМП 1 раздел</t>
  </si>
  <si>
    <t>Пролечено
по состоянию на 17.08.2020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</si>
</sst>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39" fillId="33" borderId="10" xfId="52" applyNumberFormat="1" applyFont="1" applyFill="1" applyBorder="1" applyAlignment="1" applyProtection="1">
      <alignment horizontal="center" vertical="center" wrapText="1"/>
      <protection/>
    </xf>
    <xf numFmtId="0" fontId="39" fillId="33" borderId="10" xfId="52" applyFont="1" applyFill="1" applyBorder="1" applyAlignment="1">
      <alignment horizontal="center" vertical="center" wrapText="1"/>
      <protection/>
    </xf>
    <xf numFmtId="0" fontId="2" fillId="33" borderId="11" xfId="52" applyNumberFormat="1" applyFont="1" applyFill="1" applyBorder="1" applyAlignment="1" applyProtection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horizontal="center"/>
    </xf>
    <xf numFmtId="0" fontId="41" fillId="34" borderId="0" xfId="0" applyFont="1" applyFill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39" fillId="33" borderId="11" xfId="52" applyNumberFormat="1" applyFont="1" applyFill="1" applyBorder="1" applyAlignment="1" applyProtection="1">
      <alignment horizontal="center" vertical="center" wrapText="1"/>
      <protection/>
    </xf>
    <xf numFmtId="0" fontId="39" fillId="33" borderId="11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52" applyFont="1" applyFill="1" applyBorder="1" applyAlignment="1">
      <alignment horizontal="left" vertical="top" wrapText="1"/>
      <protection/>
    </xf>
    <xf numFmtId="0" fontId="40" fillId="0" borderId="0" xfId="0" applyFont="1" applyAlignment="1">
      <alignment horizontal="left" vertical="top" wrapText="1"/>
    </xf>
    <xf numFmtId="0" fontId="4" fillId="35" borderId="10" xfId="52" applyFont="1" applyFill="1" applyBorder="1" applyAlignment="1">
      <alignment horizontal="center" vertical="center" wrapText="1"/>
      <protection/>
    </xf>
    <xf numFmtId="49" fontId="42" fillId="0" borderId="0" xfId="0" applyNumberFormat="1" applyFont="1" applyFill="1" applyBorder="1" applyAlignment="1">
      <alignment horizontal="center" vertical="center" wrapText="1"/>
    </xf>
    <xf numFmtId="0" fontId="3" fillId="35" borderId="10" xfId="52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35" borderId="10" xfId="52" applyNumberFormat="1" applyFont="1" applyFill="1" applyBorder="1" applyAlignment="1" applyProtection="1">
      <alignment horizontal="center" vertical="center" wrapText="1"/>
      <protection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36" borderId="10" xfId="52" applyFont="1" applyFill="1" applyBorder="1" applyAlignment="1">
      <alignment horizontal="center" vertical="center" wrapText="1"/>
      <protection/>
    </xf>
    <xf numFmtId="0" fontId="4" fillId="35" borderId="10" xfId="52" applyNumberFormat="1" applyFont="1" applyFill="1" applyBorder="1" applyAlignment="1" applyProtection="1">
      <alignment horizontal="center" vertical="center" wrapText="1"/>
      <protection/>
    </xf>
    <xf numFmtId="0" fontId="40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13" xfId="52" applyFont="1" applyFill="1" applyBorder="1" applyAlignment="1">
      <alignment horizontal="center" vertical="center" wrapText="1"/>
      <protection/>
    </xf>
    <xf numFmtId="0" fontId="39" fillId="35" borderId="10" xfId="52" applyNumberFormat="1" applyFont="1" applyFill="1" applyBorder="1" applyAlignment="1" applyProtection="1">
      <alignment horizontal="center" vertical="center" wrapText="1"/>
      <protection/>
    </xf>
    <xf numFmtId="0" fontId="2" fillId="35" borderId="10" xfId="52" applyNumberFormat="1" applyFont="1" applyFill="1" applyBorder="1" applyAlignment="1" applyProtection="1">
      <alignment horizontal="center" vertical="center" wrapText="1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10" fontId="40" fillId="33" borderId="10" xfId="0" applyNumberFormat="1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2" fillId="35" borderId="10" xfId="52" applyNumberFormat="1" applyFont="1" applyFill="1" applyBorder="1" applyAlignment="1" applyProtection="1">
      <alignment horizontal="center" vertical="center" wrapText="1"/>
      <protection/>
    </xf>
    <xf numFmtId="0" fontId="39" fillId="35" borderId="10" xfId="52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52" applyFont="1" applyFill="1" applyBorder="1" applyAlignment="1">
      <alignment horizontal="center" vertical="center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3" fillId="37" borderId="10" xfId="52" applyNumberFormat="1" applyFont="1" applyFill="1" applyBorder="1" applyAlignment="1" applyProtection="1">
      <alignment horizontal="center" vertical="center" wrapText="1"/>
      <protection/>
    </xf>
    <xf numFmtId="0" fontId="2" fillId="37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/>
    </xf>
    <xf numFmtId="10" fontId="40" fillId="33" borderId="10" xfId="0" applyNumberFormat="1" applyFont="1" applyFill="1" applyBorder="1" applyAlignment="1">
      <alignment vertical="center"/>
    </xf>
    <xf numFmtId="10" fontId="40" fillId="37" borderId="15" xfId="0" applyNumberFormat="1" applyFont="1" applyFill="1" applyBorder="1" applyAlignment="1">
      <alignment vertical="center"/>
    </xf>
    <xf numFmtId="10" fontId="40" fillId="37" borderId="10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5" borderId="13" xfId="52" applyFont="1" applyFill="1" applyBorder="1" applyAlignment="1">
      <alignment horizontal="center" vertical="center" wrapText="1"/>
      <protection/>
    </xf>
    <xf numFmtId="0" fontId="2" fillId="35" borderId="13" xfId="52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10" fontId="40" fillId="33" borderId="13" xfId="0" applyNumberFormat="1" applyFont="1" applyFill="1" applyBorder="1" applyAlignment="1">
      <alignment horizontal="center" vertical="center"/>
    </xf>
    <xf numFmtId="0" fontId="40" fillId="0" borderId="10" xfId="52" applyFont="1" applyFill="1" applyBorder="1" applyAlignment="1">
      <alignment horizontal="center" vertical="center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0" fillId="0" borderId="13" xfId="52" applyFont="1" applyFill="1" applyBorder="1" applyAlignment="1">
      <alignment horizontal="center" vertical="center"/>
      <protection/>
    </xf>
    <xf numFmtId="0" fontId="40" fillId="0" borderId="13" xfId="0" applyFont="1" applyFill="1" applyBorder="1" applyAlignment="1">
      <alignment horizontal="center" vertical="center"/>
    </xf>
    <xf numFmtId="0" fontId="2" fillId="37" borderId="13" xfId="52" applyNumberFormat="1" applyFont="1" applyFill="1" applyBorder="1" applyAlignment="1" applyProtection="1">
      <alignment horizontal="center" vertical="center" wrapText="1"/>
      <protection/>
    </xf>
    <xf numFmtId="10" fontId="40" fillId="33" borderId="13" xfId="0" applyNumberFormat="1" applyFont="1" applyFill="1" applyBorder="1" applyAlignment="1">
      <alignment vertical="center"/>
    </xf>
    <xf numFmtId="10" fontId="40" fillId="37" borderId="13" xfId="0" applyNumberFormat="1" applyFont="1" applyFill="1" applyBorder="1" applyAlignment="1">
      <alignment vertical="center"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10" fontId="40" fillId="0" borderId="16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/>
    </xf>
    <xf numFmtId="10" fontId="40" fillId="0" borderId="14" xfId="0" applyNumberFormat="1" applyFont="1" applyBorder="1" applyAlignment="1">
      <alignment vertical="center"/>
    </xf>
    <xf numFmtId="10" fontId="40" fillId="36" borderId="14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35" borderId="10" xfId="52" applyNumberFormat="1" applyFont="1" applyFill="1" applyBorder="1" applyAlignment="1" applyProtection="1">
      <alignment horizontal="center" vertical="center" wrapText="1"/>
      <protection/>
    </xf>
    <xf numFmtId="10" fontId="40" fillId="33" borderId="10" xfId="0" applyNumberFormat="1" applyFont="1" applyFill="1" applyBorder="1" applyAlignment="1">
      <alignment horizontal="center" vertical="center"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49" fontId="42" fillId="0" borderId="11" xfId="0" applyNumberFormat="1" applyFont="1" applyFill="1" applyBorder="1" applyAlignment="1">
      <alignment horizontal="center" vertical="center" wrapText="1"/>
    </xf>
    <xf numFmtId="0" fontId="40" fillId="0" borderId="10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2" fillId="35" borderId="20" xfId="52" applyFont="1" applyFill="1" applyBorder="1" applyAlignment="1">
      <alignment horizontal="center" vertical="center" wrapText="1"/>
      <protection/>
    </xf>
    <xf numFmtId="0" fontId="2" fillId="35" borderId="14" xfId="52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39" fillId="35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textRotation="90" wrapText="1"/>
      <protection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 wrapText="1"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10" fontId="4" fillId="33" borderId="10" xfId="0" applyNumberFormat="1" applyFont="1" applyFill="1" applyBorder="1" applyAlignment="1">
      <alignment horizontal="center" vertical="center"/>
    </xf>
    <xf numFmtId="0" fontId="2" fillId="0" borderId="20" xfId="52" applyFont="1" applyFill="1" applyBorder="1" applyAlignment="1">
      <alignment horizontal="center" vertical="center" wrapText="1"/>
      <protection/>
    </xf>
    <xf numFmtId="10" fontId="40" fillId="33" borderId="13" xfId="0" applyNumberFormat="1" applyFont="1" applyFill="1" applyBorder="1" applyAlignment="1">
      <alignment horizontal="center" vertical="center"/>
    </xf>
    <xf numFmtId="10" fontId="40" fillId="33" borderId="14" xfId="0" applyNumberFormat="1" applyFont="1" applyFill="1" applyBorder="1" applyAlignment="1">
      <alignment horizontal="center" vertical="center"/>
    </xf>
    <xf numFmtId="0" fontId="2" fillId="35" borderId="13" xfId="52" applyNumberFormat="1" applyFont="1" applyFill="1" applyBorder="1" applyAlignment="1" applyProtection="1">
      <alignment horizontal="center" vertical="center" wrapText="1"/>
      <protection/>
    </xf>
    <xf numFmtId="0" fontId="2" fillId="35" borderId="20" xfId="52" applyNumberFormat="1" applyFont="1" applyFill="1" applyBorder="1" applyAlignment="1" applyProtection="1">
      <alignment horizontal="center" vertical="center" wrapText="1"/>
      <protection/>
    </xf>
    <xf numFmtId="0" fontId="2" fillId="35" borderId="14" xfId="52" applyNumberFormat="1" applyFont="1" applyFill="1" applyBorder="1" applyAlignment="1" applyProtection="1">
      <alignment horizontal="center" vertical="center" wrapText="1"/>
      <protection/>
    </xf>
    <xf numFmtId="0" fontId="2" fillId="33" borderId="13" xfId="52" applyNumberFormat="1" applyFont="1" applyFill="1" applyBorder="1" applyAlignment="1" applyProtection="1">
      <alignment horizontal="center" vertical="center" wrapText="1"/>
      <protection/>
    </xf>
    <xf numFmtId="0" fontId="2" fillId="33" borderId="20" xfId="52" applyNumberFormat="1" applyFont="1" applyFill="1" applyBorder="1" applyAlignment="1" applyProtection="1">
      <alignment horizontal="center" vertical="center" wrapText="1"/>
      <protection/>
    </xf>
    <xf numFmtId="0" fontId="2" fillId="33" borderId="14" xfId="52" applyNumberFormat="1" applyFont="1" applyFill="1" applyBorder="1" applyAlignment="1" applyProtection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textRotation="90" wrapText="1"/>
      <protection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41" fillId="33" borderId="1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tabSelected="1" zoomScale="50" zoomScaleNormal="50" zoomScaleSheetLayoutView="70" workbookViewId="0" topLeftCell="B39">
      <selection activeCell="F51" sqref="F51"/>
    </sheetView>
  </sheetViews>
  <sheetFormatPr defaultColWidth="9.140625" defaultRowHeight="15"/>
  <cols>
    <col min="1" max="1" width="22.00390625" style="0" customWidth="1"/>
    <col min="2" max="2" width="17.7109375" style="0" customWidth="1"/>
    <col min="3" max="3" width="18.140625" style="18" customWidth="1"/>
    <col min="4" max="4" width="18.8515625" style="58" customWidth="1"/>
    <col min="5" max="5" width="16.140625" style="26" customWidth="1"/>
    <col min="6" max="6" width="16.7109375" style="66" customWidth="1"/>
    <col min="7" max="7" width="18.00390625" style="0" hidden="1" customWidth="1"/>
    <col min="8" max="8" width="17.28125" style="0" customWidth="1"/>
    <col min="9" max="9" width="18.140625" style="0" hidden="1" customWidth="1"/>
    <col min="10" max="10" width="14.00390625" style="0" customWidth="1"/>
    <col min="11" max="11" width="15.00390625" style="0" customWidth="1"/>
    <col min="12" max="12" width="10.421875" style="0" customWidth="1"/>
    <col min="13" max="13" width="14.57421875" style="0" customWidth="1"/>
    <col min="14" max="14" width="13.00390625" style="0" customWidth="1"/>
    <col min="15" max="15" width="8.00390625" style="0" customWidth="1"/>
    <col min="16" max="16" width="9.8515625" style="0" customWidth="1"/>
    <col min="17" max="17" width="13.421875" style="0" customWidth="1"/>
    <col min="18" max="18" width="11.140625" style="0" customWidth="1"/>
    <col min="19" max="19" width="10.8515625" style="0" customWidth="1"/>
    <col min="20" max="21" width="12.7109375" style="0" customWidth="1"/>
    <col min="22" max="22" width="12.57421875" style="0" customWidth="1"/>
    <col min="23" max="23" width="10.8515625" style="0" customWidth="1"/>
    <col min="24" max="25" width="13.140625" style="0" customWidth="1"/>
    <col min="26" max="26" width="17.7109375" style="0" customWidth="1"/>
    <col min="27" max="27" width="14.140625" style="0" customWidth="1"/>
    <col min="28" max="28" width="12.8515625" style="0" customWidth="1"/>
    <col min="29" max="29" width="15.8515625" style="0" customWidth="1"/>
    <col min="30" max="30" width="17.28125" style="20" customWidth="1"/>
    <col min="31" max="31" width="2.28125" style="19" hidden="1" customWidth="1"/>
    <col min="32" max="32" width="16.57421875" style="0" customWidth="1"/>
    <col min="33" max="33" width="13.8515625" style="0" customWidth="1"/>
    <col min="34" max="34" width="14.00390625" style="0" customWidth="1"/>
    <col min="35" max="35" width="12.421875" style="0" customWidth="1"/>
    <col min="36" max="36" width="13.8515625" style="0" customWidth="1"/>
  </cols>
  <sheetData>
    <row r="1" spans="1:31" ht="42" customHeight="1" thickBot="1">
      <c r="A1" s="89" t="s">
        <v>150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6" ht="115.5" customHeight="1" thickBot="1">
      <c r="A2" s="21" t="s">
        <v>0</v>
      </c>
      <c r="B2" s="21" t="s">
        <v>1</v>
      </c>
      <c r="C2" s="31" t="s">
        <v>149</v>
      </c>
      <c r="D2" s="12" t="s">
        <v>74</v>
      </c>
      <c r="E2" s="12" t="s">
        <v>75</v>
      </c>
      <c r="F2" s="12" t="s">
        <v>94</v>
      </c>
      <c r="G2" s="12" t="s">
        <v>109</v>
      </c>
      <c r="H2" s="12" t="s">
        <v>151</v>
      </c>
      <c r="I2" s="12" t="s">
        <v>110</v>
      </c>
      <c r="J2" s="12" t="s">
        <v>111</v>
      </c>
      <c r="K2" s="12" t="s">
        <v>112</v>
      </c>
      <c r="L2" s="12" t="s">
        <v>113</v>
      </c>
      <c r="M2" s="59" t="s">
        <v>140</v>
      </c>
      <c r="N2" s="12" t="s">
        <v>114</v>
      </c>
      <c r="O2" s="12" t="s">
        <v>115</v>
      </c>
      <c r="P2" s="12" t="s">
        <v>116</v>
      </c>
      <c r="Q2" s="59" t="s">
        <v>141</v>
      </c>
      <c r="R2" s="12" t="s">
        <v>117</v>
      </c>
      <c r="S2" s="12" t="s">
        <v>118</v>
      </c>
      <c r="T2" s="12" t="s">
        <v>119</v>
      </c>
      <c r="U2" s="59" t="s">
        <v>142</v>
      </c>
      <c r="V2" s="12" t="s">
        <v>120</v>
      </c>
      <c r="W2" s="12" t="s">
        <v>121</v>
      </c>
      <c r="X2" s="12" t="s">
        <v>122</v>
      </c>
      <c r="Y2" s="59" t="s">
        <v>143</v>
      </c>
      <c r="Z2" s="31" t="s">
        <v>95</v>
      </c>
      <c r="AA2" s="31" t="s">
        <v>96</v>
      </c>
      <c r="AB2" s="12" t="s">
        <v>2</v>
      </c>
      <c r="AC2" s="12" t="s">
        <v>59</v>
      </c>
      <c r="AD2" s="12" t="s">
        <v>89</v>
      </c>
      <c r="AE2" s="22" t="s">
        <v>64</v>
      </c>
      <c r="AF2" s="61" t="s">
        <v>139</v>
      </c>
      <c r="AG2" s="59" t="s">
        <v>140</v>
      </c>
      <c r="AH2" s="59" t="s">
        <v>141</v>
      </c>
      <c r="AI2" s="59" t="s">
        <v>142</v>
      </c>
      <c r="AJ2" s="59" t="s">
        <v>143</v>
      </c>
    </row>
    <row r="3" spans="1:36" ht="19.5" customHeight="1" thickBot="1">
      <c r="A3" s="85" t="s">
        <v>3</v>
      </c>
      <c r="B3" s="14" t="s">
        <v>4</v>
      </c>
      <c r="C3" s="107">
        <v>39</v>
      </c>
      <c r="D3" s="86" t="s">
        <v>76</v>
      </c>
      <c r="E3" s="86">
        <v>20</v>
      </c>
      <c r="F3" s="13">
        <v>4</v>
      </c>
      <c r="G3" s="13"/>
      <c r="H3" s="13">
        <v>4</v>
      </c>
      <c r="I3" s="13" t="e">
        <f>H3-#REF!</f>
        <v>#REF!</v>
      </c>
      <c r="J3" s="13">
        <v>0</v>
      </c>
      <c r="K3" s="13">
        <v>1</v>
      </c>
      <c r="L3" s="13">
        <v>0</v>
      </c>
      <c r="M3" s="60">
        <v>1</v>
      </c>
      <c r="N3" s="13"/>
      <c r="O3" s="13"/>
      <c r="P3" s="13"/>
      <c r="Q3" s="60">
        <v>1</v>
      </c>
      <c r="R3" s="13"/>
      <c r="S3" s="13"/>
      <c r="T3" s="13"/>
      <c r="U3" s="60">
        <v>1</v>
      </c>
      <c r="V3" s="13"/>
      <c r="W3" s="13"/>
      <c r="X3" s="13"/>
      <c r="Y3" s="60">
        <v>1</v>
      </c>
      <c r="Z3" s="87">
        <f>C3-H3-H4-H5-H6</f>
        <v>14</v>
      </c>
      <c r="AA3" s="97">
        <f>C3-F3-F4-F6-F5</f>
        <v>10</v>
      </c>
      <c r="AB3" s="38">
        <v>0</v>
      </c>
      <c r="AC3" s="24"/>
      <c r="AD3" s="88">
        <f>(SUM(H3:H6)/C3)</f>
        <v>0.6410256410256411</v>
      </c>
      <c r="AE3" s="91" t="s">
        <v>65</v>
      </c>
      <c r="AF3" s="62">
        <f>AG3+AH3+AI3+AJ3</f>
        <v>0.05</v>
      </c>
      <c r="AG3" s="63">
        <f>(SUM(J3:L3)/E3)</f>
        <v>0.05</v>
      </c>
      <c r="AH3" s="64">
        <f>(SUM(N3:P3)/$E$3)</f>
        <v>0</v>
      </c>
      <c r="AI3" s="64">
        <f>(SUM(R3:T3)/$E$3)</f>
        <v>0</v>
      </c>
      <c r="AJ3" s="64">
        <f>(SUM(V3:X3)/$E$3)</f>
        <v>0</v>
      </c>
    </row>
    <row r="4" spans="1:36" ht="19.5" thickBot="1">
      <c r="A4" s="85"/>
      <c r="B4" s="14" t="s">
        <v>5</v>
      </c>
      <c r="C4" s="108"/>
      <c r="D4" s="86"/>
      <c r="E4" s="86"/>
      <c r="F4" s="13">
        <v>2</v>
      </c>
      <c r="G4" s="13"/>
      <c r="H4" s="13">
        <v>1</v>
      </c>
      <c r="I4" s="13" t="e">
        <f>H4-#REF!</f>
        <v>#REF!</v>
      </c>
      <c r="J4" s="13">
        <v>1</v>
      </c>
      <c r="K4" s="13">
        <v>0</v>
      </c>
      <c r="L4" s="13">
        <v>0</v>
      </c>
      <c r="M4" s="60">
        <v>2</v>
      </c>
      <c r="N4" s="13"/>
      <c r="O4" s="13"/>
      <c r="P4" s="13"/>
      <c r="Q4" s="60">
        <v>2</v>
      </c>
      <c r="R4" s="13"/>
      <c r="S4" s="13"/>
      <c r="T4" s="13"/>
      <c r="U4" s="60">
        <v>2</v>
      </c>
      <c r="V4" s="13"/>
      <c r="W4" s="13"/>
      <c r="X4" s="13"/>
      <c r="Y4" s="60">
        <v>2</v>
      </c>
      <c r="Z4" s="87"/>
      <c r="AA4" s="97"/>
      <c r="AB4" s="38">
        <v>0</v>
      </c>
      <c r="AC4" s="24"/>
      <c r="AD4" s="88"/>
      <c r="AE4" s="91"/>
      <c r="AF4" s="62">
        <f aca="true" t="shared" si="0" ref="AF4:AF57">AG4+AH4+AI4+AJ4</f>
        <v>0.05</v>
      </c>
      <c r="AG4" s="63">
        <f>(SUM(J4:L4)/E3)</f>
        <v>0.05</v>
      </c>
      <c r="AH4" s="64">
        <f>(SUM(N4:P4)/$E$3)</f>
        <v>0</v>
      </c>
      <c r="AI4" s="64">
        <f>(SUM(R4:T4)/$E$3)</f>
        <v>0</v>
      </c>
      <c r="AJ4" s="64">
        <f>(SUM(V4:X4)/$E$3)</f>
        <v>0</v>
      </c>
    </row>
    <row r="5" spans="1:36" ht="19.5" thickBot="1">
      <c r="A5" s="85"/>
      <c r="B5" s="44" t="s">
        <v>6</v>
      </c>
      <c r="C5" s="108"/>
      <c r="D5" s="86"/>
      <c r="E5" s="86"/>
      <c r="F5" s="13">
        <v>12</v>
      </c>
      <c r="G5" s="13"/>
      <c r="H5" s="13">
        <v>11</v>
      </c>
      <c r="I5" s="13" t="e">
        <f>H5-#REF!</f>
        <v>#REF!</v>
      </c>
      <c r="J5" s="13">
        <v>0</v>
      </c>
      <c r="K5" s="13">
        <v>4</v>
      </c>
      <c r="L5" s="13">
        <v>3</v>
      </c>
      <c r="M5" s="60">
        <v>2</v>
      </c>
      <c r="N5" s="13"/>
      <c r="O5" s="13"/>
      <c r="P5" s="13"/>
      <c r="Q5" s="60">
        <v>2</v>
      </c>
      <c r="R5" s="13"/>
      <c r="S5" s="13"/>
      <c r="T5" s="13"/>
      <c r="U5" s="60">
        <v>2</v>
      </c>
      <c r="V5" s="13"/>
      <c r="W5" s="13"/>
      <c r="X5" s="13"/>
      <c r="Y5" s="60">
        <v>2</v>
      </c>
      <c r="Z5" s="87"/>
      <c r="AA5" s="97"/>
      <c r="AB5" s="38">
        <v>0</v>
      </c>
      <c r="AC5" s="24"/>
      <c r="AD5" s="88"/>
      <c r="AE5" s="91"/>
      <c r="AF5" s="62">
        <f t="shared" si="0"/>
        <v>0.35</v>
      </c>
      <c r="AG5" s="63">
        <f>(SUM(J5:L5)/E3)</f>
        <v>0.35</v>
      </c>
      <c r="AH5" s="64">
        <f>(SUM(N5:P5)/$E$3)</f>
        <v>0</v>
      </c>
      <c r="AI5" s="64">
        <f>(SUM(R5:T5)/$E$3)</f>
        <v>0</v>
      </c>
      <c r="AJ5" s="64">
        <f>(SUM(V5:X5)/$E$3)</f>
        <v>0</v>
      </c>
    </row>
    <row r="6" spans="1:36" ht="69" customHeight="1" thickBot="1">
      <c r="A6" s="85"/>
      <c r="B6" s="44" t="s">
        <v>6</v>
      </c>
      <c r="C6" s="109"/>
      <c r="D6" s="13" t="s">
        <v>97</v>
      </c>
      <c r="E6" s="13">
        <v>19</v>
      </c>
      <c r="F6" s="13">
        <v>11</v>
      </c>
      <c r="G6" s="13"/>
      <c r="H6" s="13">
        <v>9</v>
      </c>
      <c r="I6" s="13" t="e">
        <f>H6-#REF!</f>
        <v>#REF!</v>
      </c>
      <c r="J6" s="13">
        <v>0</v>
      </c>
      <c r="K6" s="13">
        <v>0</v>
      </c>
      <c r="L6" s="13">
        <v>1</v>
      </c>
      <c r="M6" s="60">
        <v>4</v>
      </c>
      <c r="N6" s="13"/>
      <c r="O6" s="13"/>
      <c r="P6" s="13"/>
      <c r="Q6" s="60">
        <v>5</v>
      </c>
      <c r="R6" s="13"/>
      <c r="S6" s="13"/>
      <c r="T6" s="13"/>
      <c r="U6" s="60">
        <v>5</v>
      </c>
      <c r="V6" s="13"/>
      <c r="W6" s="13"/>
      <c r="X6" s="13"/>
      <c r="Y6" s="60">
        <v>5</v>
      </c>
      <c r="Z6" s="87"/>
      <c r="AA6" s="97"/>
      <c r="AB6" s="38">
        <v>1</v>
      </c>
      <c r="AC6" s="24"/>
      <c r="AD6" s="88"/>
      <c r="AE6" s="91"/>
      <c r="AF6" s="62">
        <f t="shared" si="0"/>
        <v>0.05263157894736842</v>
      </c>
      <c r="AG6" s="63">
        <f aca="true" t="shared" si="1" ref="AG6:AG12">(SUM(J6:L6)/E6)</f>
        <v>0.05263157894736842</v>
      </c>
      <c r="AH6" s="64">
        <f>(SUM(N6:P6)/$E$6)</f>
        <v>0</v>
      </c>
      <c r="AI6" s="64">
        <f>(SUM(R6:T6)/$E$6)</f>
        <v>0</v>
      </c>
      <c r="AJ6" s="64">
        <f>(SUM(V6:X6)/$E$6)</f>
        <v>0</v>
      </c>
    </row>
    <row r="7" spans="1:36" ht="45.75" customHeight="1" thickBot="1">
      <c r="A7" s="85"/>
      <c r="B7" s="14" t="s">
        <v>7</v>
      </c>
      <c r="C7" s="46">
        <v>5</v>
      </c>
      <c r="D7" s="13" t="s">
        <v>76</v>
      </c>
      <c r="E7" s="13">
        <v>5</v>
      </c>
      <c r="F7" s="13">
        <v>0</v>
      </c>
      <c r="G7" s="13"/>
      <c r="H7" s="13">
        <v>0</v>
      </c>
      <c r="I7" s="13" t="e">
        <f>H7-#REF!</f>
        <v>#REF!</v>
      </c>
      <c r="J7" s="13">
        <v>0</v>
      </c>
      <c r="K7" s="13">
        <v>0</v>
      </c>
      <c r="L7" s="13">
        <v>0</v>
      </c>
      <c r="M7" s="60">
        <v>1</v>
      </c>
      <c r="N7" s="13"/>
      <c r="O7" s="13"/>
      <c r="P7" s="13"/>
      <c r="Q7" s="60">
        <v>1</v>
      </c>
      <c r="R7" s="13"/>
      <c r="S7" s="13"/>
      <c r="T7" s="13"/>
      <c r="U7" s="60">
        <v>1</v>
      </c>
      <c r="V7" s="13"/>
      <c r="W7" s="13"/>
      <c r="X7" s="13"/>
      <c r="Y7" s="60">
        <v>2</v>
      </c>
      <c r="Z7" s="33">
        <f>C7-H7</f>
        <v>5</v>
      </c>
      <c r="AA7" s="33">
        <f>C7-F7</f>
        <v>5</v>
      </c>
      <c r="AB7" s="38">
        <v>0</v>
      </c>
      <c r="AC7" s="24"/>
      <c r="AD7" s="48">
        <f>H7/C7</f>
        <v>0</v>
      </c>
      <c r="AE7" s="23"/>
      <c r="AF7" s="62">
        <f t="shared" si="0"/>
        <v>0</v>
      </c>
      <c r="AG7" s="64">
        <f t="shared" si="1"/>
        <v>0</v>
      </c>
      <c r="AH7" s="64">
        <f>(SUM(N7:P7)/$E$7)</f>
        <v>0</v>
      </c>
      <c r="AI7" s="64">
        <f>(SUM(R7:T7)/$E$7)</f>
        <v>0</v>
      </c>
      <c r="AJ7" s="64">
        <f>(SUM(V7:X7)/$E$7)</f>
        <v>0</v>
      </c>
    </row>
    <row r="8" spans="1:36" ht="43.5" customHeight="1" thickBot="1">
      <c r="A8" s="85" t="s">
        <v>8</v>
      </c>
      <c r="B8" s="85" t="s">
        <v>9</v>
      </c>
      <c r="C8" s="107">
        <v>7</v>
      </c>
      <c r="D8" s="13" t="s">
        <v>77</v>
      </c>
      <c r="E8" s="13">
        <v>5</v>
      </c>
      <c r="F8" s="13">
        <v>5</v>
      </c>
      <c r="G8" s="86"/>
      <c r="H8" s="13">
        <v>5</v>
      </c>
      <c r="I8" s="86" t="e">
        <f>H8-#REF!</f>
        <v>#REF!</v>
      </c>
      <c r="J8" s="13">
        <v>0</v>
      </c>
      <c r="K8" s="13">
        <v>0</v>
      </c>
      <c r="L8" s="13">
        <v>2</v>
      </c>
      <c r="M8" s="60">
        <v>1</v>
      </c>
      <c r="N8" s="13"/>
      <c r="O8" s="13"/>
      <c r="P8" s="13"/>
      <c r="Q8" s="60">
        <v>1</v>
      </c>
      <c r="R8" s="13"/>
      <c r="S8" s="13"/>
      <c r="T8" s="13"/>
      <c r="U8" s="60">
        <v>1</v>
      </c>
      <c r="V8" s="13"/>
      <c r="W8" s="13"/>
      <c r="X8" s="13"/>
      <c r="Y8" s="60">
        <v>0</v>
      </c>
      <c r="Z8" s="87">
        <f>C8-H8-H9</f>
        <v>1</v>
      </c>
      <c r="AA8" s="87">
        <f>C8-F8-F9</f>
        <v>1</v>
      </c>
      <c r="AB8" s="92">
        <v>0</v>
      </c>
      <c r="AC8" s="96"/>
      <c r="AD8" s="88">
        <f>(SUM(H8:H9)/C8)</f>
        <v>0.8571428571428571</v>
      </c>
      <c r="AE8" s="84"/>
      <c r="AF8" s="62">
        <f t="shared" si="0"/>
        <v>0.4</v>
      </c>
      <c r="AG8" s="64">
        <f t="shared" si="1"/>
        <v>0.4</v>
      </c>
      <c r="AH8" s="64">
        <f>(SUM(N8:P8)/$E$8)</f>
        <v>0</v>
      </c>
      <c r="AI8" s="64">
        <f>(SUM(R8:T8)/$E$8)</f>
        <v>0</v>
      </c>
      <c r="AJ8" s="64">
        <f>(SUM(V8:X8)/$E$8)</f>
        <v>0</v>
      </c>
    </row>
    <row r="9" spans="1:36" ht="39" customHeight="1" thickBot="1">
      <c r="A9" s="85"/>
      <c r="B9" s="85"/>
      <c r="C9" s="109"/>
      <c r="D9" s="13" t="s">
        <v>78</v>
      </c>
      <c r="E9" s="13">
        <v>2</v>
      </c>
      <c r="F9" s="13">
        <v>1</v>
      </c>
      <c r="G9" s="86"/>
      <c r="H9" s="13">
        <v>1</v>
      </c>
      <c r="I9" s="86"/>
      <c r="J9" s="13">
        <v>0</v>
      </c>
      <c r="K9" s="13">
        <v>0</v>
      </c>
      <c r="L9" s="13">
        <v>1</v>
      </c>
      <c r="M9" s="60">
        <v>1</v>
      </c>
      <c r="N9" s="13"/>
      <c r="O9" s="13"/>
      <c r="P9" s="13"/>
      <c r="Q9" s="60">
        <v>1</v>
      </c>
      <c r="R9" s="13"/>
      <c r="S9" s="13"/>
      <c r="T9" s="13"/>
      <c r="U9" s="60">
        <v>1</v>
      </c>
      <c r="V9" s="13"/>
      <c r="W9" s="13"/>
      <c r="X9" s="13"/>
      <c r="Y9" s="60">
        <v>1</v>
      </c>
      <c r="Z9" s="87"/>
      <c r="AA9" s="87"/>
      <c r="AB9" s="92"/>
      <c r="AC9" s="96"/>
      <c r="AD9" s="88"/>
      <c r="AE9" s="84"/>
      <c r="AF9" s="62">
        <f t="shared" si="0"/>
        <v>0.5</v>
      </c>
      <c r="AG9" s="64">
        <f t="shared" si="1"/>
        <v>0.5</v>
      </c>
      <c r="AH9" s="64">
        <f>(SUM(N9:P9)/$E$9)</f>
        <v>0</v>
      </c>
      <c r="AI9" s="64">
        <f>(SUM(R9:T9)/$E$9)</f>
        <v>0</v>
      </c>
      <c r="AJ9" s="64">
        <f>(SUM(V9:X9)/$E$9)</f>
        <v>0</v>
      </c>
    </row>
    <row r="10" spans="1:36" ht="52.5" customHeight="1" thickBot="1">
      <c r="A10" s="85"/>
      <c r="B10" s="85" t="s">
        <v>10</v>
      </c>
      <c r="C10" s="107">
        <v>105</v>
      </c>
      <c r="D10" s="13" t="s">
        <v>77</v>
      </c>
      <c r="E10" s="13">
        <v>104</v>
      </c>
      <c r="F10" s="13">
        <v>89</v>
      </c>
      <c r="G10" s="86"/>
      <c r="H10" s="13">
        <v>80</v>
      </c>
      <c r="I10" s="86" t="e">
        <f>H10-#REF!</f>
        <v>#REF!</v>
      </c>
      <c r="J10" s="13">
        <v>2</v>
      </c>
      <c r="K10" s="13">
        <v>14</v>
      </c>
      <c r="L10" s="13">
        <v>15</v>
      </c>
      <c r="M10" s="60">
        <v>26</v>
      </c>
      <c r="N10" s="13"/>
      <c r="O10" s="13"/>
      <c r="P10" s="13"/>
      <c r="Q10" s="60">
        <v>26</v>
      </c>
      <c r="R10" s="13"/>
      <c r="S10" s="13"/>
      <c r="T10" s="13"/>
      <c r="U10" s="60">
        <v>26</v>
      </c>
      <c r="V10" s="13"/>
      <c r="W10" s="13"/>
      <c r="X10" s="13"/>
      <c r="Y10" s="60">
        <v>27</v>
      </c>
      <c r="Z10" s="87">
        <f>C10-H10-H11</f>
        <v>24</v>
      </c>
      <c r="AA10" s="97">
        <f>C10-F10-F11</f>
        <v>15</v>
      </c>
      <c r="AB10" s="92">
        <v>1</v>
      </c>
      <c r="AC10" s="96"/>
      <c r="AD10" s="88">
        <f>(SUM(H10:H11)/C10)</f>
        <v>0.7714285714285715</v>
      </c>
      <c r="AE10" s="99"/>
      <c r="AF10" s="62">
        <f t="shared" si="0"/>
        <v>0.2980769230769231</v>
      </c>
      <c r="AG10" s="64">
        <f t="shared" si="1"/>
        <v>0.2980769230769231</v>
      </c>
      <c r="AH10" s="64">
        <f>(SUM(N10:P10)/$E$10)</f>
        <v>0</v>
      </c>
      <c r="AI10" s="64">
        <f>(SUM(R10:T10)/$E$10)</f>
        <v>0</v>
      </c>
      <c r="AJ10" s="64">
        <f>(SUM(V10:X10)/$E$10)</f>
        <v>0</v>
      </c>
    </row>
    <row r="11" spans="1:36" ht="57" customHeight="1" thickBot="1">
      <c r="A11" s="85"/>
      <c r="B11" s="85"/>
      <c r="C11" s="109"/>
      <c r="D11" s="13" t="s">
        <v>78</v>
      </c>
      <c r="E11" s="13">
        <v>1</v>
      </c>
      <c r="F11" s="13">
        <v>1</v>
      </c>
      <c r="G11" s="86"/>
      <c r="H11" s="13">
        <v>1</v>
      </c>
      <c r="I11" s="86"/>
      <c r="J11" s="13">
        <v>0</v>
      </c>
      <c r="K11" s="13">
        <v>0</v>
      </c>
      <c r="L11" s="13">
        <v>0</v>
      </c>
      <c r="M11" s="60">
        <f>J11+K11+L11</f>
        <v>0</v>
      </c>
      <c r="N11" s="13"/>
      <c r="O11" s="13"/>
      <c r="P11" s="13"/>
      <c r="Q11" s="60">
        <f>N11+O11+P11</f>
        <v>0</v>
      </c>
      <c r="R11" s="13"/>
      <c r="S11" s="13"/>
      <c r="T11" s="13"/>
      <c r="U11" s="60">
        <f>R11+S11+T11</f>
        <v>0</v>
      </c>
      <c r="V11" s="13"/>
      <c r="W11" s="13"/>
      <c r="X11" s="13"/>
      <c r="Y11" s="60">
        <f>V11+W11+X11</f>
        <v>0</v>
      </c>
      <c r="Z11" s="87"/>
      <c r="AA11" s="97"/>
      <c r="AB11" s="92"/>
      <c r="AC11" s="96"/>
      <c r="AD11" s="88"/>
      <c r="AE11" s="100"/>
      <c r="AF11" s="62">
        <f t="shared" si="0"/>
        <v>0</v>
      </c>
      <c r="AG11" s="64">
        <f t="shared" si="1"/>
        <v>0</v>
      </c>
      <c r="AH11" s="64">
        <f>(SUM(N11:P11)/$E$11)</f>
        <v>0</v>
      </c>
      <c r="AI11" s="64">
        <f>(SUM(R11:T11)/$E$11)</f>
        <v>0</v>
      </c>
      <c r="AJ11" s="64">
        <f>(SUM(V11:X11)/$E$11)</f>
        <v>0</v>
      </c>
    </row>
    <row r="12" spans="1:36" ht="19.5" customHeight="1" thickBot="1">
      <c r="A12" s="98" t="s">
        <v>11</v>
      </c>
      <c r="B12" s="14" t="s">
        <v>12</v>
      </c>
      <c r="C12" s="107">
        <v>222</v>
      </c>
      <c r="D12" s="86" t="s">
        <v>103</v>
      </c>
      <c r="E12" s="86">
        <v>222</v>
      </c>
      <c r="F12" s="13">
        <v>44</v>
      </c>
      <c r="G12" s="13"/>
      <c r="H12" s="13">
        <v>44</v>
      </c>
      <c r="I12" s="13" t="e">
        <f>H12-#REF!</f>
        <v>#REF!</v>
      </c>
      <c r="J12" s="13">
        <v>3</v>
      </c>
      <c r="K12" s="13">
        <v>7</v>
      </c>
      <c r="L12" s="13">
        <v>1</v>
      </c>
      <c r="M12" s="60">
        <v>7</v>
      </c>
      <c r="N12" s="13"/>
      <c r="O12" s="13"/>
      <c r="P12" s="13"/>
      <c r="Q12" s="60">
        <v>7</v>
      </c>
      <c r="R12" s="13"/>
      <c r="S12" s="13"/>
      <c r="T12" s="13"/>
      <c r="U12" s="60">
        <v>7</v>
      </c>
      <c r="V12" s="13"/>
      <c r="W12" s="13"/>
      <c r="X12" s="13"/>
      <c r="Y12" s="60">
        <v>7</v>
      </c>
      <c r="Z12" s="87">
        <f>C12-H12-H13-H14-H15-H16-H17-H18-H19</f>
        <v>22</v>
      </c>
      <c r="AA12" s="87">
        <f>C12-F12-F13-F14-F15-F16-F17-F18-F19</f>
        <v>17</v>
      </c>
      <c r="AB12" s="38">
        <v>2</v>
      </c>
      <c r="AC12" s="24"/>
      <c r="AD12" s="103">
        <f>(SUM(H12:H19)/C12)</f>
        <v>0.9009009009009009</v>
      </c>
      <c r="AE12" s="84" t="s">
        <v>66</v>
      </c>
      <c r="AF12" s="62">
        <f t="shared" si="0"/>
        <v>0.04954954954954955</v>
      </c>
      <c r="AG12" s="64">
        <f t="shared" si="1"/>
        <v>0.04954954954954955</v>
      </c>
      <c r="AH12" s="64">
        <f aca="true" t="shared" si="2" ref="AH12:AH19">(SUM(N12:P12)/$E$12)</f>
        <v>0</v>
      </c>
      <c r="AI12" s="64">
        <f aca="true" t="shared" si="3" ref="AI12:AI19">(SUM(R12:T12)/$E$12)</f>
        <v>0</v>
      </c>
      <c r="AJ12" s="64">
        <f aca="true" t="shared" si="4" ref="AJ12:AJ19">(SUM(V12:X12)/$E$12)</f>
        <v>0</v>
      </c>
    </row>
    <row r="13" spans="1:36" ht="19.5" thickBot="1">
      <c r="A13" s="98"/>
      <c r="B13" s="14" t="s">
        <v>13</v>
      </c>
      <c r="C13" s="108"/>
      <c r="D13" s="86"/>
      <c r="E13" s="86"/>
      <c r="F13" s="13">
        <v>6</v>
      </c>
      <c r="G13" s="13"/>
      <c r="H13" s="13">
        <v>6</v>
      </c>
      <c r="I13" s="13" t="e">
        <f>H13-#REF!</f>
        <v>#REF!</v>
      </c>
      <c r="J13" s="13">
        <v>1</v>
      </c>
      <c r="K13" s="13">
        <v>0</v>
      </c>
      <c r="L13" s="13">
        <v>0</v>
      </c>
      <c r="M13" s="60">
        <v>7</v>
      </c>
      <c r="N13" s="13"/>
      <c r="O13" s="13"/>
      <c r="P13" s="13"/>
      <c r="Q13" s="60">
        <v>7</v>
      </c>
      <c r="R13" s="13"/>
      <c r="S13" s="13"/>
      <c r="T13" s="13"/>
      <c r="U13" s="60">
        <v>7</v>
      </c>
      <c r="V13" s="13"/>
      <c r="W13" s="13"/>
      <c r="X13" s="13"/>
      <c r="Y13" s="60">
        <v>7</v>
      </c>
      <c r="Z13" s="87"/>
      <c r="AA13" s="87"/>
      <c r="AB13" s="38">
        <v>0</v>
      </c>
      <c r="AC13" s="24"/>
      <c r="AD13" s="103"/>
      <c r="AE13" s="84"/>
      <c r="AF13" s="62">
        <f t="shared" si="0"/>
        <v>0.0045045045045045045</v>
      </c>
      <c r="AG13" s="64">
        <f>(SUM(J13:L13)/E12)</f>
        <v>0.0045045045045045045</v>
      </c>
      <c r="AH13" s="64">
        <f t="shared" si="2"/>
        <v>0</v>
      </c>
      <c r="AI13" s="64">
        <f t="shared" si="3"/>
        <v>0</v>
      </c>
      <c r="AJ13" s="64">
        <f t="shared" si="4"/>
        <v>0</v>
      </c>
    </row>
    <row r="14" spans="1:36" ht="19.5" thickBot="1">
      <c r="A14" s="98"/>
      <c r="B14" s="14" t="s">
        <v>14</v>
      </c>
      <c r="C14" s="108"/>
      <c r="D14" s="86"/>
      <c r="E14" s="86"/>
      <c r="F14" s="13">
        <v>17</v>
      </c>
      <c r="G14" s="13"/>
      <c r="H14" s="13">
        <v>17</v>
      </c>
      <c r="I14" s="13" t="e">
        <f>H14-#REF!</f>
        <v>#REF!</v>
      </c>
      <c r="J14" s="13">
        <v>2</v>
      </c>
      <c r="K14" s="13">
        <v>7</v>
      </c>
      <c r="L14" s="13">
        <v>0</v>
      </c>
      <c r="M14" s="60">
        <v>7</v>
      </c>
      <c r="N14" s="13"/>
      <c r="O14" s="13"/>
      <c r="P14" s="13"/>
      <c r="Q14" s="60">
        <v>7</v>
      </c>
      <c r="R14" s="13"/>
      <c r="S14" s="13"/>
      <c r="T14" s="13"/>
      <c r="U14" s="60">
        <v>7</v>
      </c>
      <c r="V14" s="13"/>
      <c r="W14" s="13"/>
      <c r="X14" s="13"/>
      <c r="Y14" s="60">
        <v>7</v>
      </c>
      <c r="Z14" s="87"/>
      <c r="AA14" s="87"/>
      <c r="AB14" s="38">
        <v>0</v>
      </c>
      <c r="AC14" s="24"/>
      <c r="AD14" s="103"/>
      <c r="AE14" s="84"/>
      <c r="AF14" s="62">
        <f t="shared" si="0"/>
        <v>0.04054054054054054</v>
      </c>
      <c r="AG14" s="64">
        <f>(SUM(J14:L14)/E12)</f>
        <v>0.04054054054054054</v>
      </c>
      <c r="AH14" s="64">
        <f t="shared" si="2"/>
        <v>0</v>
      </c>
      <c r="AI14" s="64">
        <f t="shared" si="3"/>
        <v>0</v>
      </c>
      <c r="AJ14" s="64">
        <f t="shared" si="4"/>
        <v>0</v>
      </c>
    </row>
    <row r="15" spans="1:36" ht="19.5" thickBot="1">
      <c r="A15" s="98"/>
      <c r="B15" s="14" t="s">
        <v>15</v>
      </c>
      <c r="C15" s="108"/>
      <c r="D15" s="86"/>
      <c r="E15" s="86"/>
      <c r="F15" s="13">
        <v>0</v>
      </c>
      <c r="G15" s="13"/>
      <c r="H15" s="13">
        <v>0</v>
      </c>
      <c r="I15" s="13" t="e">
        <f>H15-#REF!</f>
        <v>#REF!</v>
      </c>
      <c r="J15" s="13">
        <v>0</v>
      </c>
      <c r="K15" s="13">
        <v>0</v>
      </c>
      <c r="L15" s="13">
        <v>0</v>
      </c>
      <c r="M15" s="60">
        <f>J15+K15+L15</f>
        <v>0</v>
      </c>
      <c r="N15" s="13"/>
      <c r="O15" s="13"/>
      <c r="P15" s="13"/>
      <c r="Q15" s="60">
        <f>N15+O15+P15</f>
        <v>0</v>
      </c>
      <c r="R15" s="13"/>
      <c r="S15" s="13"/>
      <c r="T15" s="13"/>
      <c r="U15" s="60">
        <f>R15+S15+T15</f>
        <v>0</v>
      </c>
      <c r="V15" s="13"/>
      <c r="W15" s="13"/>
      <c r="X15" s="13"/>
      <c r="Y15" s="60">
        <f>V15+W15+X15</f>
        <v>0</v>
      </c>
      <c r="Z15" s="87"/>
      <c r="AA15" s="87"/>
      <c r="AB15" s="38">
        <v>0</v>
      </c>
      <c r="AC15" s="24"/>
      <c r="AD15" s="103"/>
      <c r="AE15" s="84"/>
      <c r="AF15" s="62">
        <f t="shared" si="0"/>
        <v>0</v>
      </c>
      <c r="AG15" s="64">
        <f>(SUM(J15:L15)/E12)</f>
        <v>0</v>
      </c>
      <c r="AH15" s="64">
        <f t="shared" si="2"/>
        <v>0</v>
      </c>
      <c r="AI15" s="64">
        <f t="shared" si="3"/>
        <v>0</v>
      </c>
      <c r="AJ15" s="64">
        <f t="shared" si="4"/>
        <v>0</v>
      </c>
    </row>
    <row r="16" spans="1:36" ht="19.5" thickBot="1">
      <c r="A16" s="98"/>
      <c r="B16" s="14" t="s">
        <v>16</v>
      </c>
      <c r="C16" s="108"/>
      <c r="D16" s="86"/>
      <c r="E16" s="86"/>
      <c r="F16" s="13">
        <v>11</v>
      </c>
      <c r="G16" s="13"/>
      <c r="H16" s="13">
        <v>10</v>
      </c>
      <c r="I16" s="13" t="e">
        <f>H16-#REF!</f>
        <v>#REF!</v>
      </c>
      <c r="J16" s="13">
        <v>2</v>
      </c>
      <c r="K16" s="13">
        <v>3</v>
      </c>
      <c r="L16" s="13">
        <v>1</v>
      </c>
      <c r="M16" s="60">
        <v>7</v>
      </c>
      <c r="N16" s="13"/>
      <c r="O16" s="13"/>
      <c r="P16" s="13"/>
      <c r="Q16" s="60">
        <v>7</v>
      </c>
      <c r="R16" s="13"/>
      <c r="S16" s="13"/>
      <c r="T16" s="13"/>
      <c r="U16" s="60">
        <v>7</v>
      </c>
      <c r="V16" s="13"/>
      <c r="W16" s="13"/>
      <c r="X16" s="13"/>
      <c r="Y16" s="60">
        <v>7</v>
      </c>
      <c r="Z16" s="87"/>
      <c r="AA16" s="87"/>
      <c r="AB16" s="38">
        <v>0</v>
      </c>
      <c r="AC16" s="24"/>
      <c r="AD16" s="103"/>
      <c r="AE16" s="84"/>
      <c r="AF16" s="62">
        <f t="shared" si="0"/>
        <v>0.02702702702702703</v>
      </c>
      <c r="AG16" s="64">
        <f>(SUM(J16:L16)/E12)</f>
        <v>0.02702702702702703</v>
      </c>
      <c r="AH16" s="64">
        <f t="shared" si="2"/>
        <v>0</v>
      </c>
      <c r="AI16" s="64">
        <f t="shared" si="3"/>
        <v>0</v>
      </c>
      <c r="AJ16" s="64">
        <f t="shared" si="4"/>
        <v>0</v>
      </c>
    </row>
    <row r="17" spans="1:36" ht="19.5" thickBot="1">
      <c r="A17" s="98"/>
      <c r="B17" s="14" t="s">
        <v>17</v>
      </c>
      <c r="C17" s="108"/>
      <c r="D17" s="86"/>
      <c r="E17" s="86"/>
      <c r="F17" s="13">
        <v>28</v>
      </c>
      <c r="G17" s="13"/>
      <c r="H17" s="13">
        <v>25</v>
      </c>
      <c r="I17" s="13" t="e">
        <f>H17-#REF!</f>
        <v>#REF!</v>
      </c>
      <c r="J17" s="13">
        <v>2</v>
      </c>
      <c r="K17" s="13">
        <v>3</v>
      </c>
      <c r="L17" s="13">
        <v>8</v>
      </c>
      <c r="M17" s="60">
        <v>9</v>
      </c>
      <c r="N17" s="13"/>
      <c r="O17" s="13"/>
      <c r="P17" s="13"/>
      <c r="Q17" s="60">
        <v>9</v>
      </c>
      <c r="R17" s="13"/>
      <c r="S17" s="13"/>
      <c r="T17" s="13"/>
      <c r="U17" s="60">
        <v>9</v>
      </c>
      <c r="V17" s="13"/>
      <c r="W17" s="13"/>
      <c r="X17" s="13"/>
      <c r="Y17" s="60">
        <v>9</v>
      </c>
      <c r="Z17" s="87"/>
      <c r="AA17" s="87"/>
      <c r="AB17" s="38">
        <v>0</v>
      </c>
      <c r="AC17" s="24"/>
      <c r="AD17" s="103"/>
      <c r="AE17" s="84"/>
      <c r="AF17" s="62">
        <f t="shared" si="0"/>
        <v>0.05855855855855856</v>
      </c>
      <c r="AG17" s="64">
        <f>(SUM(J17:L17)/E12)</f>
        <v>0.05855855855855856</v>
      </c>
      <c r="AH17" s="64">
        <f t="shared" si="2"/>
        <v>0</v>
      </c>
      <c r="AI17" s="64">
        <f t="shared" si="3"/>
        <v>0</v>
      </c>
      <c r="AJ17" s="64">
        <f t="shared" si="4"/>
        <v>0</v>
      </c>
    </row>
    <row r="18" spans="1:36" ht="19.5" thickBot="1">
      <c r="A18" s="98"/>
      <c r="B18" s="14" t="s">
        <v>18</v>
      </c>
      <c r="C18" s="108"/>
      <c r="D18" s="86"/>
      <c r="E18" s="86"/>
      <c r="F18" s="13">
        <v>99</v>
      </c>
      <c r="G18" s="13"/>
      <c r="H18" s="13">
        <v>98</v>
      </c>
      <c r="I18" s="13" t="e">
        <f>H18-#REF!</f>
        <v>#REF!</v>
      </c>
      <c r="J18" s="13">
        <v>9</v>
      </c>
      <c r="K18" s="13">
        <v>17</v>
      </c>
      <c r="L18" s="13">
        <v>24</v>
      </c>
      <c r="M18" s="60">
        <v>14</v>
      </c>
      <c r="N18" s="13"/>
      <c r="O18" s="13"/>
      <c r="P18" s="13"/>
      <c r="Q18" s="60">
        <v>14</v>
      </c>
      <c r="R18" s="13"/>
      <c r="S18" s="13"/>
      <c r="T18" s="13"/>
      <c r="U18" s="60">
        <v>14</v>
      </c>
      <c r="V18" s="13"/>
      <c r="W18" s="13"/>
      <c r="X18" s="13"/>
      <c r="Y18" s="60">
        <v>14</v>
      </c>
      <c r="Z18" s="87"/>
      <c r="AA18" s="87"/>
      <c r="AB18" s="38">
        <v>0</v>
      </c>
      <c r="AC18" s="24"/>
      <c r="AD18" s="103"/>
      <c r="AE18" s="84"/>
      <c r="AF18" s="62">
        <f t="shared" si="0"/>
        <v>0.22522522522522523</v>
      </c>
      <c r="AG18" s="64">
        <f>(SUM(J18:L18)/E12)</f>
        <v>0.22522522522522523</v>
      </c>
      <c r="AH18" s="64">
        <f t="shared" si="2"/>
        <v>0</v>
      </c>
      <c r="AI18" s="64">
        <f t="shared" si="3"/>
        <v>0</v>
      </c>
      <c r="AJ18" s="64">
        <f t="shared" si="4"/>
        <v>0</v>
      </c>
    </row>
    <row r="19" spans="1:36" ht="26.25" thickBot="1">
      <c r="A19" s="98"/>
      <c r="B19" s="14" t="s">
        <v>107</v>
      </c>
      <c r="C19" s="109"/>
      <c r="D19" s="86"/>
      <c r="E19" s="86"/>
      <c r="F19" s="13">
        <v>0</v>
      </c>
      <c r="G19" s="13"/>
      <c r="H19" s="13">
        <v>0</v>
      </c>
      <c r="I19" s="13" t="e">
        <f>H19-#REF!</f>
        <v>#REF!</v>
      </c>
      <c r="J19" s="13">
        <v>0</v>
      </c>
      <c r="K19" s="13">
        <v>0</v>
      </c>
      <c r="L19" s="13">
        <v>0</v>
      </c>
      <c r="M19" s="60">
        <f>J19+K19+L19</f>
        <v>0</v>
      </c>
      <c r="N19" s="13"/>
      <c r="O19" s="13"/>
      <c r="P19" s="13"/>
      <c r="Q19" s="60">
        <f>N19+O19+P19</f>
        <v>0</v>
      </c>
      <c r="R19" s="13"/>
      <c r="S19" s="13"/>
      <c r="T19" s="13"/>
      <c r="U19" s="60">
        <f>R19+S19+T19</f>
        <v>0</v>
      </c>
      <c r="V19" s="13"/>
      <c r="W19" s="13"/>
      <c r="X19" s="13"/>
      <c r="Y19" s="60">
        <f>V19+W19+X19</f>
        <v>0</v>
      </c>
      <c r="Z19" s="87"/>
      <c r="AA19" s="87"/>
      <c r="AB19" s="38">
        <v>1</v>
      </c>
      <c r="AC19" s="24"/>
      <c r="AD19" s="103"/>
      <c r="AE19" s="35"/>
      <c r="AF19" s="62">
        <f t="shared" si="0"/>
        <v>0</v>
      </c>
      <c r="AG19" s="64">
        <f>(SUM(J19:L19)/E12)</f>
        <v>0</v>
      </c>
      <c r="AH19" s="64">
        <f t="shared" si="2"/>
        <v>0</v>
      </c>
      <c r="AI19" s="64">
        <f t="shared" si="3"/>
        <v>0</v>
      </c>
      <c r="AJ19" s="64">
        <f t="shared" si="4"/>
        <v>0</v>
      </c>
    </row>
    <row r="20" spans="1:36" ht="19.5" customHeight="1" thickBot="1">
      <c r="A20" s="98"/>
      <c r="B20" s="14" t="s">
        <v>19</v>
      </c>
      <c r="C20" s="46">
        <v>13</v>
      </c>
      <c r="D20" s="86"/>
      <c r="E20" s="13">
        <v>13</v>
      </c>
      <c r="F20" s="13">
        <v>10</v>
      </c>
      <c r="G20" s="13"/>
      <c r="H20" s="13">
        <v>10</v>
      </c>
      <c r="I20" s="13" t="e">
        <f>H20-#REF!</f>
        <v>#REF!</v>
      </c>
      <c r="J20" s="13">
        <v>1</v>
      </c>
      <c r="K20" s="13">
        <v>1</v>
      </c>
      <c r="L20" s="13">
        <v>0</v>
      </c>
      <c r="M20" s="60">
        <v>2</v>
      </c>
      <c r="N20" s="13"/>
      <c r="O20" s="13"/>
      <c r="P20" s="13"/>
      <c r="Q20" s="60">
        <v>2</v>
      </c>
      <c r="R20" s="13"/>
      <c r="S20" s="13"/>
      <c r="T20" s="13"/>
      <c r="U20" s="60">
        <v>2</v>
      </c>
      <c r="V20" s="13"/>
      <c r="W20" s="13"/>
      <c r="X20" s="13"/>
      <c r="Y20" s="60">
        <v>2</v>
      </c>
      <c r="Z20" s="33">
        <f aca="true" t="shared" si="5" ref="Z20:Z25">C20-H20</f>
        <v>3</v>
      </c>
      <c r="AA20" s="33">
        <f aca="true" t="shared" si="6" ref="AA20:AA25">C20-F20</f>
        <v>3</v>
      </c>
      <c r="AB20" s="38">
        <v>0</v>
      </c>
      <c r="AC20" s="24"/>
      <c r="AD20" s="48">
        <f>(SUM(H20)/C20)</f>
        <v>0.7692307692307693</v>
      </c>
      <c r="AE20" s="35" t="s">
        <v>67</v>
      </c>
      <c r="AF20" s="62">
        <f t="shared" si="0"/>
        <v>0.15384615384615385</v>
      </c>
      <c r="AG20" s="64">
        <f aca="true" t="shared" si="7" ref="AG20:AG26">(SUM(J20:L20)/E20)</f>
        <v>0.15384615384615385</v>
      </c>
      <c r="AH20" s="64">
        <f>(SUM(N20:P20)/$E$20)</f>
        <v>0</v>
      </c>
      <c r="AI20" s="64">
        <f>(SUM(R20:T20)/$E$20)</f>
        <v>0</v>
      </c>
      <c r="AJ20" s="64">
        <f>(SUM(V20:X20)/$E$20)</f>
        <v>0</v>
      </c>
    </row>
    <row r="21" spans="1:36" ht="26.25" thickBot="1">
      <c r="A21" s="98"/>
      <c r="B21" s="14" t="s">
        <v>20</v>
      </c>
      <c r="C21" s="37">
        <v>30</v>
      </c>
      <c r="D21" s="86"/>
      <c r="E21" s="65">
        <v>30</v>
      </c>
      <c r="F21" s="13">
        <v>28</v>
      </c>
      <c r="G21" s="13"/>
      <c r="H21" s="13">
        <v>28</v>
      </c>
      <c r="I21" s="13" t="e">
        <f>H21-#REF!</f>
        <v>#REF!</v>
      </c>
      <c r="J21" s="13">
        <v>1</v>
      </c>
      <c r="K21" s="13">
        <v>3</v>
      </c>
      <c r="L21" s="13">
        <v>3</v>
      </c>
      <c r="M21" s="60">
        <v>7</v>
      </c>
      <c r="N21" s="13"/>
      <c r="O21" s="13"/>
      <c r="P21" s="13"/>
      <c r="Q21" s="60">
        <v>8</v>
      </c>
      <c r="R21" s="13"/>
      <c r="S21" s="13"/>
      <c r="T21" s="13"/>
      <c r="U21" s="60">
        <v>7</v>
      </c>
      <c r="V21" s="13"/>
      <c r="W21" s="13"/>
      <c r="X21" s="13"/>
      <c r="Y21" s="60">
        <v>8</v>
      </c>
      <c r="Z21" s="33">
        <f t="shared" si="5"/>
        <v>2</v>
      </c>
      <c r="AA21" s="33">
        <f t="shared" si="6"/>
        <v>2</v>
      </c>
      <c r="AB21" s="38">
        <v>0</v>
      </c>
      <c r="AC21" s="24"/>
      <c r="AD21" s="48">
        <f>H21/C21</f>
        <v>0.9333333333333333</v>
      </c>
      <c r="AE21" s="23"/>
      <c r="AF21" s="62">
        <f t="shared" si="0"/>
        <v>0.23333333333333334</v>
      </c>
      <c r="AG21" s="64">
        <f t="shared" si="7"/>
        <v>0.23333333333333334</v>
      </c>
      <c r="AH21" s="64">
        <f>(SUM(N21:P21)/$E$21)</f>
        <v>0</v>
      </c>
      <c r="AI21" s="64">
        <f>(SUM(R21:T21)/$E$21)</f>
        <v>0</v>
      </c>
      <c r="AJ21" s="64">
        <f>(SUM(V21:X21)/$E$21)</f>
        <v>0</v>
      </c>
    </row>
    <row r="22" spans="1:36" ht="51.75" thickBot="1">
      <c r="A22" s="98"/>
      <c r="B22" s="14" t="s">
        <v>98</v>
      </c>
      <c r="C22" s="37">
        <v>9</v>
      </c>
      <c r="D22" s="86"/>
      <c r="E22" s="65">
        <v>9</v>
      </c>
      <c r="F22" s="13">
        <v>7</v>
      </c>
      <c r="G22" s="13"/>
      <c r="H22" s="13">
        <v>7</v>
      </c>
      <c r="I22" s="13" t="e">
        <f>H22-#REF!</f>
        <v>#REF!</v>
      </c>
      <c r="J22" s="13">
        <v>0</v>
      </c>
      <c r="K22" s="13">
        <v>2</v>
      </c>
      <c r="L22" s="13">
        <v>0</v>
      </c>
      <c r="M22" s="60">
        <v>2</v>
      </c>
      <c r="N22" s="13"/>
      <c r="O22" s="13"/>
      <c r="P22" s="13"/>
      <c r="Q22" s="60">
        <v>2</v>
      </c>
      <c r="R22" s="13"/>
      <c r="S22" s="13"/>
      <c r="T22" s="13"/>
      <c r="U22" s="60">
        <v>2</v>
      </c>
      <c r="V22" s="13"/>
      <c r="W22" s="13"/>
      <c r="X22" s="13"/>
      <c r="Y22" s="60">
        <v>3</v>
      </c>
      <c r="Z22" s="33">
        <f t="shared" si="5"/>
        <v>2</v>
      </c>
      <c r="AA22" s="33">
        <f t="shared" si="6"/>
        <v>2</v>
      </c>
      <c r="AB22" s="38">
        <v>0</v>
      </c>
      <c r="AC22" s="24"/>
      <c r="AD22" s="48">
        <f>H22/C22</f>
        <v>0.7777777777777778</v>
      </c>
      <c r="AE22" s="23" t="s">
        <v>68</v>
      </c>
      <c r="AF22" s="62">
        <f t="shared" si="0"/>
        <v>0.2222222222222222</v>
      </c>
      <c r="AG22" s="64">
        <f t="shared" si="7"/>
        <v>0.2222222222222222</v>
      </c>
      <c r="AH22" s="64">
        <f>(SUM(N22:P22)/$E$22)</f>
        <v>0</v>
      </c>
      <c r="AI22" s="64">
        <f>(SUM(R22:T22)/$E$22)</f>
        <v>0</v>
      </c>
      <c r="AJ22" s="64">
        <f>(SUM(V22:X22)/$E$22)</f>
        <v>0</v>
      </c>
    </row>
    <row r="23" spans="1:36" ht="19.5" customHeight="1" thickBot="1">
      <c r="A23" s="85" t="s">
        <v>22</v>
      </c>
      <c r="B23" s="14" t="s">
        <v>23</v>
      </c>
      <c r="C23" s="46">
        <v>140</v>
      </c>
      <c r="D23" s="86" t="s">
        <v>79</v>
      </c>
      <c r="E23" s="13">
        <v>140</v>
      </c>
      <c r="F23" s="13">
        <v>138</v>
      </c>
      <c r="G23" s="13"/>
      <c r="H23" s="13">
        <v>128</v>
      </c>
      <c r="I23" s="13" t="e">
        <f>H23-#REF!</f>
        <v>#REF!</v>
      </c>
      <c r="J23" s="13">
        <v>15</v>
      </c>
      <c r="K23" s="13">
        <v>18</v>
      </c>
      <c r="L23" s="13">
        <v>22</v>
      </c>
      <c r="M23" s="60">
        <v>25</v>
      </c>
      <c r="N23" s="13"/>
      <c r="O23" s="13"/>
      <c r="P23" s="13"/>
      <c r="Q23" s="60">
        <v>25</v>
      </c>
      <c r="R23" s="13"/>
      <c r="S23" s="13"/>
      <c r="T23" s="13"/>
      <c r="U23" s="60">
        <v>25</v>
      </c>
      <c r="V23" s="13"/>
      <c r="W23" s="13"/>
      <c r="X23" s="13"/>
      <c r="Y23" s="60">
        <v>25</v>
      </c>
      <c r="Z23" s="33">
        <f t="shared" si="5"/>
        <v>12</v>
      </c>
      <c r="AA23" s="33">
        <f t="shared" si="6"/>
        <v>2</v>
      </c>
      <c r="AB23" s="38">
        <v>2</v>
      </c>
      <c r="AC23" s="24">
        <v>1</v>
      </c>
      <c r="AD23" s="49">
        <f>(SUM(H23)/C23)</f>
        <v>0.9142857142857143</v>
      </c>
      <c r="AE23" s="34" t="s">
        <v>69</v>
      </c>
      <c r="AF23" s="62">
        <f t="shared" si="0"/>
        <v>0.39285714285714285</v>
      </c>
      <c r="AG23" s="64">
        <f t="shared" si="7"/>
        <v>0.39285714285714285</v>
      </c>
      <c r="AH23" s="64">
        <f>(SUM(N23:P23)/$E$23)</f>
        <v>0</v>
      </c>
      <c r="AI23" s="64">
        <f>(SUM(R23:T23)/$E$23)</f>
        <v>0</v>
      </c>
      <c r="AJ23" s="64">
        <f>(SUM(V23:X23)/$E$23)</f>
        <v>0</v>
      </c>
    </row>
    <row r="24" spans="1:36" ht="37.5" customHeight="1" thickBot="1">
      <c r="A24" s="85"/>
      <c r="B24" s="14" t="s">
        <v>24</v>
      </c>
      <c r="C24" s="46">
        <v>72</v>
      </c>
      <c r="D24" s="86"/>
      <c r="E24" s="13">
        <v>72</v>
      </c>
      <c r="F24" s="13">
        <v>69</v>
      </c>
      <c r="G24" s="13"/>
      <c r="H24" s="13">
        <v>59</v>
      </c>
      <c r="I24" s="13" t="e">
        <f>H24-#REF!</f>
        <v>#REF!</v>
      </c>
      <c r="J24" s="13">
        <v>9</v>
      </c>
      <c r="K24" s="13">
        <v>3</v>
      </c>
      <c r="L24" s="13">
        <v>12</v>
      </c>
      <c r="M24" s="60">
        <v>23</v>
      </c>
      <c r="N24" s="13"/>
      <c r="O24" s="13"/>
      <c r="P24" s="13"/>
      <c r="Q24" s="60">
        <v>23</v>
      </c>
      <c r="R24" s="13"/>
      <c r="S24" s="13"/>
      <c r="T24" s="13"/>
      <c r="U24" s="60">
        <v>23</v>
      </c>
      <c r="V24" s="13"/>
      <c r="W24" s="13"/>
      <c r="X24" s="13"/>
      <c r="Y24" s="60">
        <v>23</v>
      </c>
      <c r="Z24" s="33">
        <f t="shared" si="5"/>
        <v>13</v>
      </c>
      <c r="AA24" s="33">
        <f t="shared" si="6"/>
        <v>3</v>
      </c>
      <c r="AB24" s="38">
        <v>2</v>
      </c>
      <c r="AC24" s="24"/>
      <c r="AD24" s="49">
        <f>(SUM(H24)/C24)</f>
        <v>0.8194444444444444</v>
      </c>
      <c r="AE24" s="35"/>
      <c r="AF24" s="62">
        <f t="shared" si="0"/>
        <v>0.3333333333333333</v>
      </c>
      <c r="AG24" s="64">
        <f t="shared" si="7"/>
        <v>0.3333333333333333</v>
      </c>
      <c r="AH24" s="64">
        <f>(SUM(N24:P24)/$E$24)</f>
        <v>0</v>
      </c>
      <c r="AI24" s="64">
        <f>(SUM(R24:T24)/$E$24)</f>
        <v>0</v>
      </c>
      <c r="AJ24" s="64">
        <f>(SUM(V24:X24)/$E$24)</f>
        <v>0</v>
      </c>
    </row>
    <row r="25" spans="1:36" ht="26.25" thickBot="1">
      <c r="A25" s="85" t="s">
        <v>25</v>
      </c>
      <c r="B25" s="14" t="s">
        <v>132</v>
      </c>
      <c r="C25" s="46">
        <v>64</v>
      </c>
      <c r="D25" s="86" t="s">
        <v>80</v>
      </c>
      <c r="E25" s="13">
        <v>64</v>
      </c>
      <c r="F25" s="13">
        <v>39</v>
      </c>
      <c r="G25" s="13"/>
      <c r="H25" s="13">
        <v>38</v>
      </c>
      <c r="I25" s="13" t="e">
        <f>H25-#REF!</f>
        <v>#REF!</v>
      </c>
      <c r="J25" s="13">
        <v>2</v>
      </c>
      <c r="K25" s="13">
        <v>16</v>
      </c>
      <c r="L25" s="13">
        <v>9</v>
      </c>
      <c r="M25" s="60">
        <v>16</v>
      </c>
      <c r="N25" s="13"/>
      <c r="O25" s="13"/>
      <c r="P25" s="13"/>
      <c r="Q25" s="60">
        <v>16</v>
      </c>
      <c r="R25" s="13"/>
      <c r="S25" s="13"/>
      <c r="T25" s="13"/>
      <c r="U25" s="60">
        <v>16</v>
      </c>
      <c r="V25" s="13"/>
      <c r="W25" s="13"/>
      <c r="X25" s="13"/>
      <c r="Y25" s="60">
        <v>16</v>
      </c>
      <c r="Z25" s="33">
        <f t="shared" si="5"/>
        <v>26</v>
      </c>
      <c r="AA25" s="33">
        <f t="shared" si="6"/>
        <v>25</v>
      </c>
      <c r="AB25" s="38">
        <v>0</v>
      </c>
      <c r="AC25" s="24"/>
      <c r="AD25" s="48">
        <f>H25/C25</f>
        <v>0.59375</v>
      </c>
      <c r="AE25" s="23"/>
      <c r="AF25" s="62">
        <f t="shared" si="0"/>
        <v>0.421875</v>
      </c>
      <c r="AG25" s="64">
        <f t="shared" si="7"/>
        <v>0.421875</v>
      </c>
      <c r="AH25" s="64">
        <f>(SUM(N25:P25)/$E$25)</f>
        <v>0</v>
      </c>
      <c r="AI25" s="64">
        <f>(SUM(R25:T25)/$E$25)</f>
        <v>0</v>
      </c>
      <c r="AJ25" s="64">
        <f>(SUM(V25:X25)/$E$25)</f>
        <v>0</v>
      </c>
    </row>
    <row r="26" spans="1:36" ht="26.25" thickBot="1">
      <c r="A26" s="85"/>
      <c r="B26" s="14" t="s">
        <v>133</v>
      </c>
      <c r="C26" s="93">
        <v>6</v>
      </c>
      <c r="D26" s="86"/>
      <c r="E26" s="86">
        <v>6</v>
      </c>
      <c r="F26" s="14">
        <v>0</v>
      </c>
      <c r="G26" s="14"/>
      <c r="H26" s="14">
        <v>0</v>
      </c>
      <c r="I26" s="13" t="e">
        <f>H26-#REF!</f>
        <v>#REF!</v>
      </c>
      <c r="J26" s="13">
        <v>0</v>
      </c>
      <c r="K26" s="13">
        <v>0</v>
      </c>
      <c r="L26" s="13">
        <v>0</v>
      </c>
      <c r="M26" s="60">
        <v>1</v>
      </c>
      <c r="N26" s="13"/>
      <c r="O26" s="13"/>
      <c r="P26" s="13"/>
      <c r="Q26" s="60">
        <v>2</v>
      </c>
      <c r="R26" s="13"/>
      <c r="S26" s="13"/>
      <c r="T26" s="13"/>
      <c r="U26" s="60">
        <v>1</v>
      </c>
      <c r="V26" s="13"/>
      <c r="W26" s="13"/>
      <c r="X26" s="13"/>
      <c r="Y26" s="60">
        <v>2</v>
      </c>
      <c r="Z26" s="87">
        <f>C26-H26-H27-H28</f>
        <v>6</v>
      </c>
      <c r="AA26" s="87">
        <f>C26-F26-F27-F28</f>
        <v>6</v>
      </c>
      <c r="AB26" s="38">
        <v>0</v>
      </c>
      <c r="AC26" s="24"/>
      <c r="AD26" s="88">
        <f>(SUM(H26:H28)/C26)</f>
        <v>0</v>
      </c>
      <c r="AE26" s="23"/>
      <c r="AF26" s="62">
        <f t="shared" si="0"/>
        <v>0</v>
      </c>
      <c r="AG26" s="64">
        <f t="shared" si="7"/>
        <v>0</v>
      </c>
      <c r="AH26" s="64">
        <f>(SUM(N26:P26)/$E$26)</f>
        <v>0</v>
      </c>
      <c r="AI26" s="64">
        <f>(SUM(R26:T26)/$E$26)</f>
        <v>0</v>
      </c>
      <c r="AJ26" s="64">
        <f>(SUM(V26:X26)/$E$26)</f>
        <v>0</v>
      </c>
    </row>
    <row r="27" spans="1:36" ht="26.25" thickBot="1">
      <c r="A27" s="85"/>
      <c r="B27" s="14" t="s">
        <v>134</v>
      </c>
      <c r="C27" s="94"/>
      <c r="D27" s="86"/>
      <c r="E27" s="86"/>
      <c r="F27" s="14">
        <v>0</v>
      </c>
      <c r="G27" s="14"/>
      <c r="H27" s="14">
        <v>0</v>
      </c>
      <c r="I27" s="13" t="e">
        <f>H27-#REF!</f>
        <v>#REF!</v>
      </c>
      <c r="J27" s="13">
        <v>0</v>
      </c>
      <c r="K27" s="13">
        <v>0</v>
      </c>
      <c r="L27" s="13">
        <v>0</v>
      </c>
      <c r="M27" s="60">
        <f>J27+K27+L27</f>
        <v>0</v>
      </c>
      <c r="N27" s="13"/>
      <c r="O27" s="13"/>
      <c r="P27" s="13"/>
      <c r="Q27" s="60">
        <f>N27+O27+P27</f>
        <v>0</v>
      </c>
      <c r="R27" s="13"/>
      <c r="S27" s="13"/>
      <c r="T27" s="13"/>
      <c r="U27" s="60">
        <f>R27+S27+T27</f>
        <v>0</v>
      </c>
      <c r="V27" s="13"/>
      <c r="W27" s="13"/>
      <c r="X27" s="13"/>
      <c r="Y27" s="60">
        <f>V27+W27+X27</f>
        <v>0</v>
      </c>
      <c r="Z27" s="87"/>
      <c r="AA27" s="87"/>
      <c r="AB27" s="38">
        <v>0</v>
      </c>
      <c r="AC27" s="24"/>
      <c r="AD27" s="88"/>
      <c r="AE27" s="23"/>
      <c r="AF27" s="62">
        <f t="shared" si="0"/>
        <v>0</v>
      </c>
      <c r="AG27" s="64">
        <f>(SUM(J27:L27)/E26)</f>
        <v>0</v>
      </c>
      <c r="AH27" s="64">
        <f>(SUM(N27:P27)/$E$26)</f>
        <v>0</v>
      </c>
      <c r="AI27" s="64">
        <f>(SUM(R27:T27)/$E$26)</f>
        <v>0</v>
      </c>
      <c r="AJ27" s="64">
        <f>(SUM(V27:X27)/$E$26)</f>
        <v>0</v>
      </c>
    </row>
    <row r="28" spans="1:36" ht="26.25" thickBot="1">
      <c r="A28" s="85"/>
      <c r="B28" s="14" t="s">
        <v>135</v>
      </c>
      <c r="C28" s="95"/>
      <c r="D28" s="86"/>
      <c r="E28" s="86"/>
      <c r="F28" s="14">
        <v>0</v>
      </c>
      <c r="G28" s="14"/>
      <c r="H28" s="14">
        <v>0</v>
      </c>
      <c r="I28" s="13" t="e">
        <f>H28-#REF!</f>
        <v>#REF!</v>
      </c>
      <c r="J28" s="13">
        <v>0</v>
      </c>
      <c r="K28" s="13">
        <v>0</v>
      </c>
      <c r="L28" s="13">
        <v>0</v>
      </c>
      <c r="M28" s="60">
        <f>J28+K28+L28</f>
        <v>0</v>
      </c>
      <c r="N28" s="13"/>
      <c r="O28" s="13"/>
      <c r="P28" s="13"/>
      <c r="Q28" s="60">
        <f>N28+O28+P28</f>
        <v>0</v>
      </c>
      <c r="R28" s="13"/>
      <c r="S28" s="13"/>
      <c r="T28" s="13"/>
      <c r="U28" s="60">
        <f>R28+S28+T28</f>
        <v>0</v>
      </c>
      <c r="V28" s="13"/>
      <c r="W28" s="13"/>
      <c r="X28" s="13"/>
      <c r="Y28" s="60">
        <f>V28+W28+X28</f>
        <v>0</v>
      </c>
      <c r="Z28" s="87"/>
      <c r="AA28" s="87"/>
      <c r="AB28" s="38">
        <v>0</v>
      </c>
      <c r="AC28" s="24"/>
      <c r="AD28" s="88"/>
      <c r="AE28" s="23"/>
      <c r="AF28" s="62">
        <f t="shared" si="0"/>
        <v>0</v>
      </c>
      <c r="AG28" s="64">
        <f>(SUM(J28:L28)/E26)</f>
        <v>0</v>
      </c>
      <c r="AH28" s="64">
        <f>(SUM(N28:P28)/$E$26)</f>
        <v>0</v>
      </c>
      <c r="AI28" s="64">
        <f>(SUM(R28:T28)/$E$26)</f>
        <v>0</v>
      </c>
      <c r="AJ28" s="64">
        <f>(SUM(V28:X28)/$E$26)</f>
        <v>0</v>
      </c>
    </row>
    <row r="29" spans="1:36" ht="38.25" thickBot="1">
      <c r="A29" s="85" t="s">
        <v>30</v>
      </c>
      <c r="B29" s="85" t="s">
        <v>136</v>
      </c>
      <c r="C29" s="93">
        <v>299</v>
      </c>
      <c r="D29" s="14" t="s">
        <v>81</v>
      </c>
      <c r="E29" s="14">
        <v>50</v>
      </c>
      <c r="F29" s="101">
        <v>209</v>
      </c>
      <c r="G29" s="85"/>
      <c r="H29" s="14">
        <v>126</v>
      </c>
      <c r="I29" s="86" t="e">
        <f>H29-#REF!</f>
        <v>#REF!</v>
      </c>
      <c r="J29" s="13">
        <v>0</v>
      </c>
      <c r="K29" s="13">
        <v>18</v>
      </c>
      <c r="L29" s="13">
        <v>31</v>
      </c>
      <c r="M29" s="60">
        <v>13</v>
      </c>
      <c r="N29" s="13"/>
      <c r="O29" s="13"/>
      <c r="P29" s="13"/>
      <c r="Q29" s="60">
        <v>14</v>
      </c>
      <c r="R29" s="13"/>
      <c r="S29" s="13"/>
      <c r="T29" s="13"/>
      <c r="U29" s="60">
        <v>13</v>
      </c>
      <c r="V29" s="13"/>
      <c r="W29" s="13"/>
      <c r="X29" s="13"/>
      <c r="Y29" s="60">
        <v>14</v>
      </c>
      <c r="Z29" s="87">
        <f>C29-H29-H31-H33-H30</f>
        <v>78</v>
      </c>
      <c r="AA29" s="87">
        <f>C29-F29-F31-F33</f>
        <v>65</v>
      </c>
      <c r="AB29" s="92">
        <v>0</v>
      </c>
      <c r="AC29" s="96"/>
      <c r="AD29" s="88">
        <f>(SUM(H29:H34)/C29)</f>
        <v>0.7391304347826086</v>
      </c>
      <c r="AE29" s="23"/>
      <c r="AF29" s="62">
        <f t="shared" si="0"/>
        <v>0.98</v>
      </c>
      <c r="AG29" s="64">
        <f aca="true" t="shared" si="8" ref="AG29:AG47">(SUM(J29:L29)/E29)</f>
        <v>0.98</v>
      </c>
      <c r="AH29" s="64">
        <f>(SUM(N29:P29)/$E$29)</f>
        <v>0</v>
      </c>
      <c r="AI29" s="64">
        <f>(SUM(R29:T29)/$E$29)</f>
        <v>0</v>
      </c>
      <c r="AJ29" s="64">
        <f>(SUM(V29:X29)/$E$29)</f>
        <v>0</v>
      </c>
    </row>
    <row r="30" spans="1:36" ht="38.25" thickBot="1">
      <c r="A30" s="85"/>
      <c r="B30" s="85"/>
      <c r="C30" s="94"/>
      <c r="D30" s="14" t="s">
        <v>82</v>
      </c>
      <c r="E30" s="14">
        <v>50</v>
      </c>
      <c r="F30" s="102"/>
      <c r="G30" s="85"/>
      <c r="H30" s="14">
        <v>71</v>
      </c>
      <c r="I30" s="86"/>
      <c r="J30" s="13">
        <v>0</v>
      </c>
      <c r="K30" s="13">
        <v>9</v>
      </c>
      <c r="L30" s="13">
        <v>26</v>
      </c>
      <c r="M30" s="60">
        <v>13</v>
      </c>
      <c r="N30" s="13"/>
      <c r="O30" s="13"/>
      <c r="P30" s="13"/>
      <c r="Q30" s="60">
        <v>13</v>
      </c>
      <c r="R30" s="13"/>
      <c r="S30" s="13"/>
      <c r="T30" s="13"/>
      <c r="U30" s="60">
        <v>13</v>
      </c>
      <c r="V30" s="13"/>
      <c r="W30" s="13"/>
      <c r="X30" s="13"/>
      <c r="Y30" s="60">
        <v>14</v>
      </c>
      <c r="Z30" s="87"/>
      <c r="AA30" s="87"/>
      <c r="AB30" s="92"/>
      <c r="AC30" s="96"/>
      <c r="AD30" s="88"/>
      <c r="AE30" s="23"/>
      <c r="AF30" s="62">
        <f t="shared" si="0"/>
        <v>0.7</v>
      </c>
      <c r="AG30" s="64">
        <f t="shared" si="8"/>
        <v>0.7</v>
      </c>
      <c r="AH30" s="64">
        <f>(SUM(N30:P30)/$E$30)</f>
        <v>0</v>
      </c>
      <c r="AI30" s="64">
        <f>(SUM(R30:T30)/$E$30)</f>
        <v>0</v>
      </c>
      <c r="AJ30" s="64">
        <f>(SUM(V30:X30)/$E$30)</f>
        <v>0</v>
      </c>
    </row>
    <row r="31" spans="1:36" ht="38.25" thickBot="1">
      <c r="A31" s="85"/>
      <c r="B31" s="85" t="s">
        <v>137</v>
      </c>
      <c r="C31" s="94"/>
      <c r="D31" s="14" t="s">
        <v>81</v>
      </c>
      <c r="E31" s="14">
        <v>50</v>
      </c>
      <c r="F31" s="85">
        <v>24</v>
      </c>
      <c r="G31" s="85"/>
      <c r="H31" s="85">
        <v>23</v>
      </c>
      <c r="I31" s="86" t="e">
        <f>H31-#REF!</f>
        <v>#REF!</v>
      </c>
      <c r="J31" s="13">
        <v>0</v>
      </c>
      <c r="K31" s="13">
        <v>0</v>
      </c>
      <c r="L31" s="13">
        <v>0</v>
      </c>
      <c r="M31" s="60">
        <v>12</v>
      </c>
      <c r="N31" s="13"/>
      <c r="O31" s="13"/>
      <c r="P31" s="13"/>
      <c r="Q31" s="60">
        <v>12</v>
      </c>
      <c r="R31" s="13"/>
      <c r="S31" s="13"/>
      <c r="T31" s="13"/>
      <c r="U31" s="60">
        <v>12</v>
      </c>
      <c r="V31" s="13"/>
      <c r="W31" s="13"/>
      <c r="X31" s="13"/>
      <c r="Y31" s="60">
        <v>12</v>
      </c>
      <c r="Z31" s="87"/>
      <c r="AA31" s="87"/>
      <c r="AB31" s="92">
        <v>0</v>
      </c>
      <c r="AC31" s="96"/>
      <c r="AD31" s="88"/>
      <c r="AE31" s="23"/>
      <c r="AF31" s="62">
        <f t="shared" si="0"/>
        <v>0</v>
      </c>
      <c r="AG31" s="64">
        <f t="shared" si="8"/>
        <v>0</v>
      </c>
      <c r="AH31" s="64">
        <f>(SUM(N31:P31)/$E$31)</f>
        <v>0</v>
      </c>
      <c r="AI31" s="64">
        <f>(SUM(R31:T31)/$E$31)</f>
        <v>0</v>
      </c>
      <c r="AJ31" s="64">
        <f>(SUM(V31:X31)/$E$31)</f>
        <v>0</v>
      </c>
    </row>
    <row r="32" spans="1:36" ht="38.25" thickBot="1">
      <c r="A32" s="85"/>
      <c r="B32" s="85"/>
      <c r="C32" s="94"/>
      <c r="D32" s="14" t="s">
        <v>82</v>
      </c>
      <c r="E32" s="14">
        <v>50</v>
      </c>
      <c r="F32" s="85"/>
      <c r="G32" s="85"/>
      <c r="H32" s="85"/>
      <c r="I32" s="86"/>
      <c r="J32" s="13">
        <v>0</v>
      </c>
      <c r="K32" s="13">
        <v>8</v>
      </c>
      <c r="L32" s="13">
        <v>3</v>
      </c>
      <c r="M32" s="60">
        <v>12</v>
      </c>
      <c r="N32" s="13"/>
      <c r="O32" s="13"/>
      <c r="P32" s="13"/>
      <c r="Q32" s="60">
        <v>12</v>
      </c>
      <c r="R32" s="13"/>
      <c r="S32" s="13"/>
      <c r="T32" s="13"/>
      <c r="U32" s="60">
        <v>12</v>
      </c>
      <c r="V32" s="13"/>
      <c r="W32" s="13"/>
      <c r="X32" s="13"/>
      <c r="Y32" s="60">
        <v>12</v>
      </c>
      <c r="Z32" s="87"/>
      <c r="AA32" s="87"/>
      <c r="AB32" s="92"/>
      <c r="AC32" s="96"/>
      <c r="AD32" s="88"/>
      <c r="AE32" s="23"/>
      <c r="AF32" s="62">
        <f t="shared" si="0"/>
        <v>0.22</v>
      </c>
      <c r="AG32" s="64">
        <f t="shared" si="8"/>
        <v>0.22</v>
      </c>
      <c r="AH32" s="64">
        <f>(SUM(N32:P32)/$E$32)</f>
        <v>0</v>
      </c>
      <c r="AI32" s="64">
        <f>(SUM(R32:T32)/$E$32)</f>
        <v>0</v>
      </c>
      <c r="AJ32" s="64">
        <f>(SUM(V32:X32)/$E$32)</f>
        <v>0</v>
      </c>
    </row>
    <row r="33" spans="1:36" ht="38.25" thickBot="1">
      <c r="A33" s="85"/>
      <c r="B33" s="85" t="s">
        <v>138</v>
      </c>
      <c r="C33" s="94"/>
      <c r="D33" s="14" t="s">
        <v>81</v>
      </c>
      <c r="E33" s="14">
        <v>50</v>
      </c>
      <c r="F33" s="85">
        <v>1</v>
      </c>
      <c r="G33" s="85"/>
      <c r="H33" s="85">
        <v>1</v>
      </c>
      <c r="I33" s="86" t="e">
        <f>H33-#REF!</f>
        <v>#REF!</v>
      </c>
      <c r="J33" s="13">
        <v>0</v>
      </c>
      <c r="K33" s="13">
        <v>1</v>
      </c>
      <c r="L33" s="13">
        <v>0</v>
      </c>
      <c r="M33" s="60">
        <v>12</v>
      </c>
      <c r="N33" s="13"/>
      <c r="O33" s="13"/>
      <c r="P33" s="13"/>
      <c r="Q33" s="60">
        <v>12</v>
      </c>
      <c r="R33" s="13"/>
      <c r="S33" s="13"/>
      <c r="T33" s="13"/>
      <c r="U33" s="60">
        <v>12</v>
      </c>
      <c r="V33" s="13"/>
      <c r="W33" s="13"/>
      <c r="X33" s="13"/>
      <c r="Y33" s="60">
        <v>12</v>
      </c>
      <c r="Z33" s="87"/>
      <c r="AA33" s="87"/>
      <c r="AB33" s="92">
        <v>0</v>
      </c>
      <c r="AC33" s="96"/>
      <c r="AD33" s="88"/>
      <c r="AE33" s="23"/>
      <c r="AF33" s="62">
        <f t="shared" si="0"/>
        <v>0.02</v>
      </c>
      <c r="AG33" s="64">
        <f t="shared" si="8"/>
        <v>0.02</v>
      </c>
      <c r="AH33" s="64">
        <f>(SUM(N33:P33)/$E$33)</f>
        <v>0</v>
      </c>
      <c r="AI33" s="64">
        <f>(SUM(R33:T33)/$E$33)</f>
        <v>0</v>
      </c>
      <c r="AJ33" s="64">
        <f>(SUM(V33:X33)/$E$33)</f>
        <v>0</v>
      </c>
    </row>
    <row r="34" spans="1:36" ht="38.25" thickBot="1">
      <c r="A34" s="85"/>
      <c r="B34" s="85"/>
      <c r="C34" s="95"/>
      <c r="D34" s="14" t="s">
        <v>82</v>
      </c>
      <c r="E34" s="14">
        <v>49</v>
      </c>
      <c r="F34" s="85"/>
      <c r="G34" s="85"/>
      <c r="H34" s="85"/>
      <c r="I34" s="86"/>
      <c r="J34" s="13">
        <v>0</v>
      </c>
      <c r="K34" s="13">
        <v>0</v>
      </c>
      <c r="L34" s="13">
        <v>0</v>
      </c>
      <c r="M34" s="60">
        <v>12</v>
      </c>
      <c r="N34" s="13"/>
      <c r="O34" s="13"/>
      <c r="P34" s="13"/>
      <c r="Q34" s="60">
        <v>12</v>
      </c>
      <c r="R34" s="13"/>
      <c r="S34" s="13"/>
      <c r="T34" s="13"/>
      <c r="U34" s="60">
        <v>12</v>
      </c>
      <c r="V34" s="13"/>
      <c r="W34" s="13"/>
      <c r="X34" s="13"/>
      <c r="Y34" s="60">
        <v>12</v>
      </c>
      <c r="Z34" s="87"/>
      <c r="AA34" s="87"/>
      <c r="AB34" s="92"/>
      <c r="AC34" s="96"/>
      <c r="AD34" s="88"/>
      <c r="AE34" s="23"/>
      <c r="AF34" s="62">
        <f t="shared" si="0"/>
        <v>0</v>
      </c>
      <c r="AG34" s="64">
        <f t="shared" si="8"/>
        <v>0</v>
      </c>
      <c r="AH34" s="64">
        <f>(SUM(N34:P34)/$E$34)</f>
        <v>0</v>
      </c>
      <c r="AI34" s="64">
        <f>(SUM(R34:T34)/$E$34)</f>
        <v>0</v>
      </c>
      <c r="AJ34" s="64">
        <f>(SUM(V34:X34)/$E$34)</f>
        <v>0</v>
      </c>
    </row>
    <row r="35" spans="1:36" ht="36" customHeight="1" thickBot="1">
      <c r="A35" s="14" t="s">
        <v>35</v>
      </c>
      <c r="B35" s="14" t="s">
        <v>131</v>
      </c>
      <c r="C35" s="47">
        <v>41</v>
      </c>
      <c r="D35" s="14" t="s">
        <v>83</v>
      </c>
      <c r="E35" s="14">
        <v>41</v>
      </c>
      <c r="F35" s="14">
        <v>19</v>
      </c>
      <c r="G35" s="14"/>
      <c r="H35" s="14">
        <v>16</v>
      </c>
      <c r="I35" s="13" t="e">
        <f>H35-#REF!</f>
        <v>#REF!</v>
      </c>
      <c r="J35" s="13">
        <v>0</v>
      </c>
      <c r="K35" s="13">
        <v>5</v>
      </c>
      <c r="L35" s="13">
        <v>1</v>
      </c>
      <c r="M35" s="60">
        <v>10</v>
      </c>
      <c r="N35" s="13"/>
      <c r="O35" s="13"/>
      <c r="P35" s="13"/>
      <c r="Q35" s="60">
        <v>10</v>
      </c>
      <c r="R35" s="13"/>
      <c r="S35" s="13"/>
      <c r="T35" s="13"/>
      <c r="U35" s="60">
        <v>10</v>
      </c>
      <c r="V35" s="13"/>
      <c r="W35" s="13"/>
      <c r="X35" s="13"/>
      <c r="Y35" s="60">
        <v>11</v>
      </c>
      <c r="Z35" s="33">
        <f aca="true" t="shared" si="9" ref="Z35:Z41">C35-H35</f>
        <v>25</v>
      </c>
      <c r="AA35" s="33">
        <f aca="true" t="shared" si="10" ref="AA35:AA41">C35-F35</f>
        <v>22</v>
      </c>
      <c r="AB35" s="38">
        <v>0</v>
      </c>
      <c r="AC35" s="24"/>
      <c r="AD35" s="48">
        <f>(SUM(H35)/C35)</f>
        <v>0.3902439024390244</v>
      </c>
      <c r="AE35" s="35"/>
      <c r="AF35" s="62">
        <f t="shared" si="0"/>
        <v>0.14634146341463414</v>
      </c>
      <c r="AG35" s="64">
        <f t="shared" si="8"/>
        <v>0.14634146341463414</v>
      </c>
      <c r="AH35" s="64">
        <f>(SUM(N35:P35)/$E$35)</f>
        <v>0</v>
      </c>
      <c r="AI35" s="64">
        <f>(SUM(R35:T35)/$E$35)</f>
        <v>0</v>
      </c>
      <c r="AJ35" s="64">
        <f>(SUM(V35:X35)/$E$35)</f>
        <v>0</v>
      </c>
    </row>
    <row r="36" spans="1:36" ht="77.25" thickBot="1">
      <c r="A36" s="85" t="s">
        <v>37</v>
      </c>
      <c r="B36" s="14" t="s">
        <v>41</v>
      </c>
      <c r="C36" s="47">
        <v>71</v>
      </c>
      <c r="D36" s="101" t="s">
        <v>86</v>
      </c>
      <c r="E36" s="14">
        <v>71</v>
      </c>
      <c r="F36" s="14">
        <v>31</v>
      </c>
      <c r="G36" s="14"/>
      <c r="H36" s="14">
        <v>31</v>
      </c>
      <c r="I36" s="13" t="e">
        <f>H36-#REF!</f>
        <v>#REF!</v>
      </c>
      <c r="J36" s="13">
        <v>22</v>
      </c>
      <c r="K36" s="13">
        <v>1</v>
      </c>
      <c r="L36" s="13">
        <v>1</v>
      </c>
      <c r="M36" s="60">
        <v>52</v>
      </c>
      <c r="N36" s="13"/>
      <c r="O36" s="13"/>
      <c r="P36" s="13"/>
      <c r="Q36" s="60">
        <v>53</v>
      </c>
      <c r="R36" s="13"/>
      <c r="S36" s="13"/>
      <c r="T36" s="13"/>
      <c r="U36" s="60">
        <v>53</v>
      </c>
      <c r="V36" s="13"/>
      <c r="W36" s="13"/>
      <c r="X36" s="13"/>
      <c r="Y36" s="60">
        <v>53</v>
      </c>
      <c r="Z36" s="33">
        <f t="shared" si="9"/>
        <v>40</v>
      </c>
      <c r="AA36" s="33">
        <f t="shared" si="10"/>
        <v>40</v>
      </c>
      <c r="AB36" s="38">
        <v>0</v>
      </c>
      <c r="AC36" s="24"/>
      <c r="AD36" s="48">
        <f>(SUM(H36)/C36)</f>
        <v>0.43661971830985913</v>
      </c>
      <c r="AE36" s="35" t="s">
        <v>70</v>
      </c>
      <c r="AF36" s="62">
        <f t="shared" si="0"/>
        <v>0.3380281690140845</v>
      </c>
      <c r="AG36" s="64">
        <f t="shared" si="8"/>
        <v>0.3380281690140845</v>
      </c>
      <c r="AH36" s="64">
        <f>(SUM(N36:P36)/$E$36)</f>
        <v>0</v>
      </c>
      <c r="AI36" s="64">
        <f>(SUM(R36:T36)/$E$36)</f>
        <v>0</v>
      </c>
      <c r="AJ36" s="64">
        <f>(SUM(V36:X36)/$E$36)</f>
        <v>0</v>
      </c>
    </row>
    <row r="37" spans="1:36" ht="77.25" thickBot="1">
      <c r="A37" s="85"/>
      <c r="B37" s="14" t="s">
        <v>42</v>
      </c>
      <c r="C37" s="47">
        <v>271</v>
      </c>
      <c r="D37" s="104"/>
      <c r="E37" s="14">
        <v>271</v>
      </c>
      <c r="F37" s="14">
        <v>231</v>
      </c>
      <c r="G37" s="14"/>
      <c r="H37" s="14">
        <v>229</v>
      </c>
      <c r="I37" s="13" t="e">
        <f>H37-#REF!</f>
        <v>#REF!</v>
      </c>
      <c r="J37" s="13">
        <v>22</v>
      </c>
      <c r="K37" s="13">
        <v>34</v>
      </c>
      <c r="L37" s="13">
        <v>37</v>
      </c>
      <c r="M37" s="60">
        <v>50</v>
      </c>
      <c r="N37" s="13"/>
      <c r="O37" s="13"/>
      <c r="P37" s="13"/>
      <c r="Q37" s="60">
        <v>50</v>
      </c>
      <c r="R37" s="13"/>
      <c r="S37" s="13"/>
      <c r="T37" s="13"/>
      <c r="U37" s="60">
        <v>50</v>
      </c>
      <c r="V37" s="13"/>
      <c r="W37" s="13"/>
      <c r="X37" s="13"/>
      <c r="Y37" s="60">
        <v>51</v>
      </c>
      <c r="Z37" s="33">
        <f>C37-H37</f>
        <v>42</v>
      </c>
      <c r="AA37" s="33">
        <f t="shared" si="10"/>
        <v>40</v>
      </c>
      <c r="AB37" s="38">
        <v>0</v>
      </c>
      <c r="AC37" s="24"/>
      <c r="AD37" s="49">
        <f>(SUM(H37)/C37)</f>
        <v>0.8450184501845018</v>
      </c>
      <c r="AE37" s="35" t="s">
        <v>66</v>
      </c>
      <c r="AF37" s="62">
        <f t="shared" si="0"/>
        <v>0.34317343173431736</v>
      </c>
      <c r="AG37" s="64">
        <f t="shared" si="8"/>
        <v>0.34317343173431736</v>
      </c>
      <c r="AH37" s="64">
        <f>(SUM(N37:P37)/$E$37)</f>
        <v>0</v>
      </c>
      <c r="AI37" s="64">
        <f>(SUM(R37:T37)/$E$37)</f>
        <v>0</v>
      </c>
      <c r="AJ37" s="64">
        <f>(SUM(V37:X37)/$E$37)</f>
        <v>0</v>
      </c>
    </row>
    <row r="38" spans="1:36" ht="77.25" thickBot="1">
      <c r="A38" s="85"/>
      <c r="B38" s="14" t="s">
        <v>43</v>
      </c>
      <c r="C38" s="47">
        <v>80</v>
      </c>
      <c r="D38" s="104"/>
      <c r="E38" s="14">
        <v>80</v>
      </c>
      <c r="F38" s="14">
        <v>76</v>
      </c>
      <c r="G38" s="14"/>
      <c r="H38" s="14">
        <v>75</v>
      </c>
      <c r="I38" s="13" t="e">
        <f>H38-#REF!</f>
        <v>#REF!</v>
      </c>
      <c r="J38" s="13">
        <v>3</v>
      </c>
      <c r="K38" s="13">
        <v>6</v>
      </c>
      <c r="L38" s="13">
        <v>12</v>
      </c>
      <c r="M38" s="60">
        <v>17</v>
      </c>
      <c r="N38" s="13"/>
      <c r="O38" s="13"/>
      <c r="P38" s="13"/>
      <c r="Q38" s="60">
        <v>18</v>
      </c>
      <c r="R38" s="13"/>
      <c r="S38" s="13"/>
      <c r="T38" s="13"/>
      <c r="U38" s="60">
        <v>18</v>
      </c>
      <c r="V38" s="13"/>
      <c r="W38" s="13"/>
      <c r="X38" s="13"/>
      <c r="Y38" s="60">
        <v>18</v>
      </c>
      <c r="Z38" s="33">
        <f t="shared" si="9"/>
        <v>5</v>
      </c>
      <c r="AA38" s="45">
        <f t="shared" si="10"/>
        <v>4</v>
      </c>
      <c r="AB38" s="38">
        <v>0</v>
      </c>
      <c r="AC38" s="24"/>
      <c r="AD38" s="48">
        <f>H38/C38</f>
        <v>0.9375</v>
      </c>
      <c r="AE38" s="23" t="s">
        <v>71</v>
      </c>
      <c r="AF38" s="62">
        <f t="shared" si="0"/>
        <v>0.2625</v>
      </c>
      <c r="AG38" s="64">
        <f t="shared" si="8"/>
        <v>0.2625</v>
      </c>
      <c r="AH38" s="64">
        <f>(SUM(N38:P38)/$E$38)</f>
        <v>0</v>
      </c>
      <c r="AI38" s="64">
        <f>(SUM(R38:T38)/$E$38)</f>
        <v>0</v>
      </c>
      <c r="AJ38" s="64">
        <f>(SUM(V38:X38)/$E$38)</f>
        <v>0</v>
      </c>
    </row>
    <row r="39" spans="1:36" ht="26.25" thickBot="1">
      <c r="A39" s="85"/>
      <c r="B39" s="14" t="s">
        <v>99</v>
      </c>
      <c r="C39" s="47">
        <v>23</v>
      </c>
      <c r="D39" s="104"/>
      <c r="E39" s="14">
        <v>23</v>
      </c>
      <c r="F39" s="14">
        <v>10</v>
      </c>
      <c r="G39" s="14"/>
      <c r="H39" s="14">
        <v>10</v>
      </c>
      <c r="I39" s="13" t="e">
        <f>H39-#REF!</f>
        <v>#REF!</v>
      </c>
      <c r="J39" s="13">
        <v>9</v>
      </c>
      <c r="K39" s="13">
        <v>0</v>
      </c>
      <c r="L39" s="13">
        <v>0</v>
      </c>
      <c r="M39" s="60">
        <v>14</v>
      </c>
      <c r="N39" s="13"/>
      <c r="O39" s="13"/>
      <c r="P39" s="13"/>
      <c r="Q39" s="60">
        <v>14</v>
      </c>
      <c r="R39" s="13"/>
      <c r="S39" s="13"/>
      <c r="T39" s="13"/>
      <c r="U39" s="60">
        <v>14</v>
      </c>
      <c r="V39" s="13"/>
      <c r="W39" s="13"/>
      <c r="X39" s="13"/>
      <c r="Y39" s="60">
        <v>15</v>
      </c>
      <c r="Z39" s="33">
        <f t="shared" si="9"/>
        <v>13</v>
      </c>
      <c r="AA39" s="33">
        <f t="shared" si="10"/>
        <v>13</v>
      </c>
      <c r="AB39" s="38">
        <v>0</v>
      </c>
      <c r="AC39" s="24"/>
      <c r="AD39" s="48">
        <f>H39/C39</f>
        <v>0.43478260869565216</v>
      </c>
      <c r="AE39" s="23"/>
      <c r="AF39" s="62">
        <f t="shared" si="0"/>
        <v>0.391304347826087</v>
      </c>
      <c r="AG39" s="64">
        <f t="shared" si="8"/>
        <v>0.391304347826087</v>
      </c>
      <c r="AH39" s="64">
        <f>(SUM(N39:P39)/$E$39)</f>
        <v>0</v>
      </c>
      <c r="AI39" s="64">
        <f>(SUM(R39:T39)/$E$39)</f>
        <v>0</v>
      </c>
      <c r="AJ39" s="64">
        <f>(SUM(V39:X39)/$E$39)</f>
        <v>0</v>
      </c>
    </row>
    <row r="40" spans="1:36" ht="77.25" thickBot="1">
      <c r="A40" s="85"/>
      <c r="B40" s="14" t="s">
        <v>100</v>
      </c>
      <c r="C40" s="47">
        <v>174</v>
      </c>
      <c r="D40" s="104"/>
      <c r="E40" s="14">
        <v>174</v>
      </c>
      <c r="F40" s="14">
        <v>74</v>
      </c>
      <c r="G40" s="14"/>
      <c r="H40" s="14">
        <v>72</v>
      </c>
      <c r="I40" s="13" t="e">
        <f>H40-#REF!</f>
        <v>#REF!</v>
      </c>
      <c r="J40" s="13">
        <v>5</v>
      </c>
      <c r="K40" s="13">
        <v>8</v>
      </c>
      <c r="L40" s="13">
        <v>10</v>
      </c>
      <c r="M40" s="60">
        <v>23</v>
      </c>
      <c r="N40" s="13"/>
      <c r="O40" s="13"/>
      <c r="P40" s="13"/>
      <c r="Q40" s="60">
        <v>23</v>
      </c>
      <c r="R40" s="13"/>
      <c r="S40" s="13"/>
      <c r="T40" s="13"/>
      <c r="U40" s="60">
        <v>23</v>
      </c>
      <c r="V40" s="13"/>
      <c r="W40" s="13"/>
      <c r="X40" s="13"/>
      <c r="Y40" s="60">
        <v>23</v>
      </c>
      <c r="Z40" s="33">
        <f t="shared" si="9"/>
        <v>102</v>
      </c>
      <c r="AA40" s="33">
        <f t="shared" si="10"/>
        <v>100</v>
      </c>
      <c r="AB40" s="38">
        <v>0</v>
      </c>
      <c r="AC40" s="24"/>
      <c r="AD40" s="49">
        <f>H40/C40</f>
        <v>0.41379310344827586</v>
      </c>
      <c r="AE40" s="23" t="s">
        <v>69</v>
      </c>
      <c r="AF40" s="62">
        <f t="shared" si="0"/>
        <v>0.13218390804597702</v>
      </c>
      <c r="AG40" s="64">
        <f t="shared" si="8"/>
        <v>0.13218390804597702</v>
      </c>
      <c r="AH40" s="64">
        <f>(SUM(N40:P40)/$E$40)</f>
        <v>0</v>
      </c>
      <c r="AI40" s="64">
        <f>(SUM(R40:T40)/$E$40)</f>
        <v>0</v>
      </c>
      <c r="AJ40" s="64">
        <f>(SUM(V40:X40)/$E$40)</f>
        <v>0</v>
      </c>
    </row>
    <row r="41" spans="1:36" ht="77.25" thickBot="1">
      <c r="A41" s="85"/>
      <c r="B41" s="14" t="s">
        <v>108</v>
      </c>
      <c r="C41" s="47">
        <v>50</v>
      </c>
      <c r="D41" s="102"/>
      <c r="E41" s="14">
        <v>50</v>
      </c>
      <c r="F41" s="14">
        <v>28</v>
      </c>
      <c r="G41" s="14"/>
      <c r="H41" s="14">
        <v>28</v>
      </c>
      <c r="I41" s="13" t="e">
        <f>H41-#REF!</f>
        <v>#REF!</v>
      </c>
      <c r="J41" s="13">
        <v>1</v>
      </c>
      <c r="K41" s="13">
        <v>0</v>
      </c>
      <c r="L41" s="13">
        <v>4</v>
      </c>
      <c r="M41" s="60">
        <v>9</v>
      </c>
      <c r="N41" s="13"/>
      <c r="O41" s="13"/>
      <c r="P41" s="13"/>
      <c r="Q41" s="60">
        <v>9</v>
      </c>
      <c r="R41" s="13"/>
      <c r="S41" s="13"/>
      <c r="T41" s="13"/>
      <c r="U41" s="60">
        <v>9</v>
      </c>
      <c r="V41" s="13"/>
      <c r="W41" s="13"/>
      <c r="X41" s="13"/>
      <c r="Y41" s="60">
        <v>10</v>
      </c>
      <c r="Z41" s="33">
        <f t="shared" si="9"/>
        <v>22</v>
      </c>
      <c r="AA41" s="45">
        <f t="shared" si="10"/>
        <v>22</v>
      </c>
      <c r="AB41" s="38">
        <v>0</v>
      </c>
      <c r="AC41" s="24"/>
      <c r="AD41" s="49">
        <f>H41/C41</f>
        <v>0.56</v>
      </c>
      <c r="AE41" s="23" t="s">
        <v>69</v>
      </c>
      <c r="AF41" s="62">
        <f t="shared" si="0"/>
        <v>0.1</v>
      </c>
      <c r="AG41" s="64">
        <f t="shared" si="8"/>
        <v>0.1</v>
      </c>
      <c r="AH41" s="64">
        <f>(SUM(N41:P41)/$E$41)</f>
        <v>0</v>
      </c>
      <c r="AI41" s="64">
        <f>(SUM(R41:T41)/$E$41)</f>
        <v>0</v>
      </c>
      <c r="AJ41" s="64">
        <f>(SUM(V41:X41)/$E$41)</f>
        <v>0</v>
      </c>
    </row>
    <row r="42" spans="1:36" ht="35.25" customHeight="1" thickBot="1">
      <c r="A42" s="85"/>
      <c r="B42" s="101" t="s">
        <v>101</v>
      </c>
      <c r="C42" s="93">
        <v>123</v>
      </c>
      <c r="D42" s="57" t="s">
        <v>86</v>
      </c>
      <c r="E42" s="14">
        <v>63</v>
      </c>
      <c r="F42" s="14">
        <v>55</v>
      </c>
      <c r="G42" s="14"/>
      <c r="H42" s="14">
        <v>48</v>
      </c>
      <c r="I42" s="13"/>
      <c r="J42" s="13">
        <v>0</v>
      </c>
      <c r="K42" s="13">
        <v>11</v>
      </c>
      <c r="L42" s="13">
        <v>6</v>
      </c>
      <c r="M42" s="60">
        <v>15</v>
      </c>
      <c r="N42" s="13"/>
      <c r="O42" s="13"/>
      <c r="P42" s="13"/>
      <c r="Q42" s="60">
        <v>16</v>
      </c>
      <c r="R42" s="13"/>
      <c r="S42" s="13"/>
      <c r="T42" s="13"/>
      <c r="U42" s="60">
        <v>16</v>
      </c>
      <c r="V42" s="13"/>
      <c r="W42" s="13"/>
      <c r="X42" s="13"/>
      <c r="Y42" s="60">
        <v>16</v>
      </c>
      <c r="Z42" s="51">
        <f>E42-H42</f>
        <v>15</v>
      </c>
      <c r="AA42" s="52">
        <f>E42-F42</f>
        <v>8</v>
      </c>
      <c r="AB42" s="54">
        <v>0</v>
      </c>
      <c r="AC42" s="53"/>
      <c r="AD42" s="105">
        <f>H43/C42</f>
        <v>0.43902439024390244</v>
      </c>
      <c r="AE42" s="55"/>
      <c r="AF42" s="62">
        <f t="shared" si="0"/>
        <v>0.2698412698412698</v>
      </c>
      <c r="AG42" s="64">
        <f t="shared" si="8"/>
        <v>0.2698412698412698</v>
      </c>
      <c r="AH42" s="64">
        <f>(SUM(N42:P42)/$E$42)</f>
        <v>0</v>
      </c>
      <c r="AI42" s="64">
        <f>(SUM(R42:T42)/$E$42)</f>
        <v>0</v>
      </c>
      <c r="AJ42" s="64">
        <f>(SUM(V42:X42)/$E$42)</f>
        <v>0</v>
      </c>
    </row>
    <row r="43" spans="1:36" ht="51" customHeight="1" thickBot="1">
      <c r="A43" s="85"/>
      <c r="B43" s="102"/>
      <c r="C43" s="95"/>
      <c r="D43" s="14" t="s">
        <v>88</v>
      </c>
      <c r="E43" s="14">
        <v>60</v>
      </c>
      <c r="F43" s="14">
        <v>55</v>
      </c>
      <c r="G43" s="14"/>
      <c r="H43" s="14">
        <v>54</v>
      </c>
      <c r="I43" s="13" t="e">
        <f>H43-#REF!</f>
        <v>#REF!</v>
      </c>
      <c r="J43" s="13">
        <v>0</v>
      </c>
      <c r="K43" s="13">
        <v>5</v>
      </c>
      <c r="L43" s="13">
        <v>18</v>
      </c>
      <c r="M43" s="60">
        <v>15</v>
      </c>
      <c r="N43" s="13"/>
      <c r="O43" s="13"/>
      <c r="P43" s="13"/>
      <c r="Q43" s="60">
        <v>15</v>
      </c>
      <c r="R43" s="13"/>
      <c r="S43" s="13"/>
      <c r="T43" s="13"/>
      <c r="U43" s="60">
        <v>15</v>
      </c>
      <c r="V43" s="13"/>
      <c r="W43" s="13"/>
      <c r="X43" s="13"/>
      <c r="Y43" s="60">
        <v>15</v>
      </c>
      <c r="Z43" s="33">
        <f>E43-H43</f>
        <v>6</v>
      </c>
      <c r="AA43" s="33">
        <f>E43-F43</f>
        <v>5</v>
      </c>
      <c r="AB43" s="38">
        <v>0</v>
      </c>
      <c r="AC43" s="24"/>
      <c r="AD43" s="106"/>
      <c r="AE43" s="35" t="s">
        <v>72</v>
      </c>
      <c r="AF43" s="62">
        <f t="shared" si="0"/>
        <v>0.38333333333333336</v>
      </c>
      <c r="AG43" s="64">
        <f t="shared" si="8"/>
        <v>0.38333333333333336</v>
      </c>
      <c r="AH43" s="64">
        <f>(SUM(N43:P43)/$E$43)</f>
        <v>0</v>
      </c>
      <c r="AI43" s="64">
        <f>(SUM(R43:T43)/$E$43)</f>
        <v>0</v>
      </c>
      <c r="AJ43" s="64">
        <f>(SUM(V43:X43)/$E$43)</f>
        <v>0</v>
      </c>
    </row>
    <row r="44" spans="1:36" ht="19.5" customHeight="1" thickBot="1">
      <c r="A44" s="85"/>
      <c r="B44" s="14" t="s">
        <v>102</v>
      </c>
      <c r="C44" s="47">
        <v>120</v>
      </c>
      <c r="D44" s="14" t="s">
        <v>87</v>
      </c>
      <c r="E44" s="14">
        <v>120</v>
      </c>
      <c r="F44" s="14">
        <v>83</v>
      </c>
      <c r="G44" s="14"/>
      <c r="H44" s="14">
        <v>82</v>
      </c>
      <c r="I44" s="13" t="e">
        <f>H44-#REF!</f>
        <v>#REF!</v>
      </c>
      <c r="J44" s="13">
        <v>6</v>
      </c>
      <c r="K44" s="13">
        <v>7</v>
      </c>
      <c r="L44" s="13">
        <v>19</v>
      </c>
      <c r="M44" s="60">
        <v>47</v>
      </c>
      <c r="N44" s="13"/>
      <c r="O44" s="13"/>
      <c r="P44" s="13"/>
      <c r="Q44" s="60">
        <v>47</v>
      </c>
      <c r="R44" s="13"/>
      <c r="S44" s="13"/>
      <c r="T44" s="13"/>
      <c r="U44" s="60">
        <v>47</v>
      </c>
      <c r="V44" s="13"/>
      <c r="W44" s="13"/>
      <c r="X44" s="13"/>
      <c r="Y44" s="60">
        <v>48</v>
      </c>
      <c r="Z44" s="33">
        <f>C44-H44</f>
        <v>38</v>
      </c>
      <c r="AA44" s="33">
        <f>C44-F44</f>
        <v>37</v>
      </c>
      <c r="AB44" s="38">
        <v>0</v>
      </c>
      <c r="AC44" s="24"/>
      <c r="AD44" s="49">
        <f>(SUM(H44)/C44)</f>
        <v>0.6833333333333333</v>
      </c>
      <c r="AE44" s="35" t="s">
        <v>71</v>
      </c>
      <c r="AF44" s="62">
        <f t="shared" si="0"/>
        <v>0.26666666666666666</v>
      </c>
      <c r="AG44" s="64">
        <f t="shared" si="8"/>
        <v>0.26666666666666666</v>
      </c>
      <c r="AH44" s="64">
        <f>(SUM(N44:P44)/$E$44)</f>
        <v>0</v>
      </c>
      <c r="AI44" s="64">
        <f>(SUM(R44:T44)/$E$44)</f>
        <v>0</v>
      </c>
      <c r="AJ44" s="64">
        <f>(SUM(V44:X44)/$E$44)</f>
        <v>0</v>
      </c>
    </row>
    <row r="45" spans="1:36" ht="26.25" thickBot="1">
      <c r="A45" s="85"/>
      <c r="B45" s="36" t="s">
        <v>123</v>
      </c>
      <c r="C45" s="47">
        <v>273</v>
      </c>
      <c r="D45" s="14" t="s">
        <v>87</v>
      </c>
      <c r="E45" s="14">
        <v>273</v>
      </c>
      <c r="F45" s="14">
        <v>184</v>
      </c>
      <c r="G45" s="14"/>
      <c r="H45" s="14">
        <v>179</v>
      </c>
      <c r="I45" s="13" t="e">
        <f>H45-#REF!</f>
        <v>#REF!</v>
      </c>
      <c r="J45" s="13">
        <v>26</v>
      </c>
      <c r="K45" s="13">
        <v>30</v>
      </c>
      <c r="L45" s="13">
        <v>18</v>
      </c>
      <c r="M45" s="60">
        <v>51</v>
      </c>
      <c r="N45" s="13"/>
      <c r="O45" s="13"/>
      <c r="P45" s="13"/>
      <c r="Q45" s="60">
        <v>51</v>
      </c>
      <c r="R45" s="13"/>
      <c r="S45" s="13"/>
      <c r="T45" s="13"/>
      <c r="U45" s="60">
        <v>51</v>
      </c>
      <c r="V45" s="13"/>
      <c r="W45" s="13"/>
      <c r="X45" s="13"/>
      <c r="Y45" s="60">
        <v>51</v>
      </c>
      <c r="Z45" s="33">
        <f>C45-H45</f>
        <v>94</v>
      </c>
      <c r="AA45" s="33">
        <f>C45-F45</f>
        <v>89</v>
      </c>
      <c r="AB45" s="38">
        <v>0</v>
      </c>
      <c r="AC45" s="24"/>
      <c r="AD45" s="48">
        <f>H45/C45</f>
        <v>0.6556776556776557</v>
      </c>
      <c r="AE45" s="32"/>
      <c r="AF45" s="62">
        <f t="shared" si="0"/>
        <v>0.27106227106227104</v>
      </c>
      <c r="AG45" s="64">
        <f t="shared" si="8"/>
        <v>0.27106227106227104</v>
      </c>
      <c r="AH45" s="64">
        <f>(SUM(N45:P45)/$E$45)</f>
        <v>0</v>
      </c>
      <c r="AI45" s="64">
        <f>(SUM(R45:T45)/$E$45)</f>
        <v>0</v>
      </c>
      <c r="AJ45" s="64">
        <f>(SUM(V45:X45)/$E$45)</f>
        <v>0</v>
      </c>
    </row>
    <row r="46" spans="1:36" ht="38.25" thickBot="1">
      <c r="A46" s="85"/>
      <c r="B46" s="14" t="s">
        <v>124</v>
      </c>
      <c r="C46" s="29">
        <v>74</v>
      </c>
      <c r="D46" s="39" t="s">
        <v>88</v>
      </c>
      <c r="E46" s="39">
        <v>74</v>
      </c>
      <c r="F46" s="14">
        <v>50</v>
      </c>
      <c r="G46" s="14"/>
      <c r="H46" s="14">
        <v>49</v>
      </c>
      <c r="I46" s="13" t="e">
        <f>H46-#REF!</f>
        <v>#REF!</v>
      </c>
      <c r="J46" s="13">
        <v>2</v>
      </c>
      <c r="K46" s="13">
        <v>10</v>
      </c>
      <c r="L46" s="13">
        <v>6</v>
      </c>
      <c r="M46" s="60">
        <v>18</v>
      </c>
      <c r="N46" s="13"/>
      <c r="O46" s="13"/>
      <c r="P46" s="13"/>
      <c r="Q46" s="60">
        <v>19</v>
      </c>
      <c r="R46" s="13"/>
      <c r="S46" s="13"/>
      <c r="T46" s="13"/>
      <c r="U46" s="60">
        <v>18</v>
      </c>
      <c r="V46" s="13"/>
      <c r="W46" s="13"/>
      <c r="X46" s="13"/>
      <c r="Y46" s="60">
        <v>19</v>
      </c>
      <c r="Z46" s="33">
        <f>C46-H46</f>
        <v>25</v>
      </c>
      <c r="AA46" s="33">
        <f>C46-F46</f>
        <v>24</v>
      </c>
      <c r="AB46" s="38">
        <v>0</v>
      </c>
      <c r="AC46" s="24"/>
      <c r="AD46" s="50">
        <f>H46/C46</f>
        <v>0.6621621621621622</v>
      </c>
      <c r="AE46" s="23"/>
      <c r="AF46" s="62">
        <f t="shared" si="0"/>
        <v>0.24324324324324326</v>
      </c>
      <c r="AG46" s="64">
        <f t="shared" si="8"/>
        <v>0.24324324324324326</v>
      </c>
      <c r="AH46" s="64">
        <f>(SUM(N46:P46)/$E$46)</f>
        <v>0</v>
      </c>
      <c r="AI46" s="64">
        <f>(SUM(R46:T46)/$E$46)</f>
        <v>0</v>
      </c>
      <c r="AJ46" s="64">
        <f>(SUM(V46:X46)/$E$46)</f>
        <v>0</v>
      </c>
    </row>
    <row r="47" spans="1:36" ht="19.5" customHeight="1" thickBot="1">
      <c r="A47" s="85" t="s">
        <v>47</v>
      </c>
      <c r="B47" s="14" t="s">
        <v>125</v>
      </c>
      <c r="C47" s="93">
        <v>80</v>
      </c>
      <c r="D47" s="85" t="s">
        <v>84</v>
      </c>
      <c r="E47" s="85">
        <v>80</v>
      </c>
      <c r="F47" s="14">
        <v>2</v>
      </c>
      <c r="G47" s="14"/>
      <c r="H47" s="14">
        <v>2</v>
      </c>
      <c r="I47" s="13" t="e">
        <f>H47-#REF!</f>
        <v>#REF!</v>
      </c>
      <c r="J47" s="13">
        <v>1</v>
      </c>
      <c r="K47" s="13">
        <v>1</v>
      </c>
      <c r="L47" s="13">
        <v>0</v>
      </c>
      <c r="M47" s="60">
        <v>6</v>
      </c>
      <c r="N47" s="13"/>
      <c r="O47" s="13"/>
      <c r="P47" s="13"/>
      <c r="Q47" s="60">
        <v>6</v>
      </c>
      <c r="R47" s="13"/>
      <c r="S47" s="13"/>
      <c r="T47" s="13"/>
      <c r="U47" s="60">
        <v>6</v>
      </c>
      <c r="V47" s="13"/>
      <c r="W47" s="13"/>
      <c r="X47" s="13"/>
      <c r="Y47" s="60">
        <v>6</v>
      </c>
      <c r="Z47" s="87">
        <f>C47-H47-H49-H48</f>
        <v>-2</v>
      </c>
      <c r="AA47" s="87">
        <f>C47-F47-F49-F48</f>
        <v>-3</v>
      </c>
      <c r="AB47" s="38">
        <v>0</v>
      </c>
      <c r="AC47" s="24"/>
      <c r="AD47" s="88">
        <f>(SUM(H47:H49)/C47)</f>
        <v>1.025</v>
      </c>
      <c r="AE47" s="84"/>
      <c r="AF47" s="62">
        <f t="shared" si="0"/>
        <v>0.025</v>
      </c>
      <c r="AG47" s="64">
        <f t="shared" si="8"/>
        <v>0.025</v>
      </c>
      <c r="AH47" s="64">
        <f>(SUM(N47:P47)/$E$47)</f>
        <v>0</v>
      </c>
      <c r="AI47" s="64">
        <f>(SUM(R47:T47)/$E$47)</f>
        <v>0</v>
      </c>
      <c r="AJ47" s="64">
        <f>(SUM(V47:X47)/$E$47)</f>
        <v>0</v>
      </c>
    </row>
    <row r="48" spans="1:36" ht="19.5" customHeight="1" thickBot="1">
      <c r="A48" s="85"/>
      <c r="B48" s="14" t="s">
        <v>126</v>
      </c>
      <c r="C48" s="94"/>
      <c r="D48" s="85"/>
      <c r="E48" s="85"/>
      <c r="F48" s="14">
        <v>37</v>
      </c>
      <c r="G48" s="14"/>
      <c r="H48" s="14">
        <v>37</v>
      </c>
      <c r="I48" s="13" t="e">
        <f>H48-#REF!</f>
        <v>#REF!</v>
      </c>
      <c r="J48" s="13">
        <v>0</v>
      </c>
      <c r="K48" s="13">
        <v>10</v>
      </c>
      <c r="L48" s="13">
        <v>2</v>
      </c>
      <c r="M48" s="60">
        <v>6</v>
      </c>
      <c r="N48" s="13"/>
      <c r="O48" s="13"/>
      <c r="P48" s="13"/>
      <c r="Q48" s="60">
        <v>6</v>
      </c>
      <c r="R48" s="13"/>
      <c r="S48" s="13"/>
      <c r="T48" s="13"/>
      <c r="U48" s="60">
        <v>6</v>
      </c>
      <c r="V48" s="13"/>
      <c r="W48" s="13"/>
      <c r="X48" s="13"/>
      <c r="Y48" s="60">
        <v>6</v>
      </c>
      <c r="Z48" s="87"/>
      <c r="AA48" s="87"/>
      <c r="AB48" s="38">
        <v>2</v>
      </c>
      <c r="AC48" s="24"/>
      <c r="AD48" s="88"/>
      <c r="AE48" s="84"/>
      <c r="AF48" s="62">
        <f t="shared" si="0"/>
        <v>0.15</v>
      </c>
      <c r="AG48" s="64">
        <f>(SUM(J48:L48)/E47)</f>
        <v>0.15</v>
      </c>
      <c r="AH48" s="64">
        <f>(SUM(N48:P48)/$E$47)</f>
        <v>0</v>
      </c>
      <c r="AI48" s="64">
        <f>(SUM(R48:T48)/$E$47)</f>
        <v>0</v>
      </c>
      <c r="AJ48" s="64">
        <f>(SUM(V48:X48)/$E$47)</f>
        <v>0</v>
      </c>
    </row>
    <row r="49" spans="1:36" ht="19.5" thickBot="1">
      <c r="A49" s="85"/>
      <c r="B49" s="14" t="s">
        <v>127</v>
      </c>
      <c r="C49" s="95"/>
      <c r="D49" s="85"/>
      <c r="E49" s="85"/>
      <c r="F49" s="14">
        <v>44</v>
      </c>
      <c r="G49" s="14"/>
      <c r="H49" s="14">
        <v>43</v>
      </c>
      <c r="I49" s="13" t="e">
        <f>H49-#REF!</f>
        <v>#REF!</v>
      </c>
      <c r="J49" s="13">
        <v>0</v>
      </c>
      <c r="K49" s="13">
        <v>10</v>
      </c>
      <c r="L49" s="13">
        <v>2</v>
      </c>
      <c r="M49" s="60">
        <v>6</v>
      </c>
      <c r="N49" s="13"/>
      <c r="O49" s="13"/>
      <c r="P49" s="13"/>
      <c r="Q49" s="60">
        <v>6</v>
      </c>
      <c r="R49" s="13"/>
      <c r="S49" s="13"/>
      <c r="T49" s="13"/>
      <c r="U49" s="60">
        <v>6</v>
      </c>
      <c r="V49" s="13"/>
      <c r="W49" s="13"/>
      <c r="X49" s="13"/>
      <c r="Y49" s="60">
        <v>6</v>
      </c>
      <c r="Z49" s="87"/>
      <c r="AA49" s="87"/>
      <c r="AB49" s="38">
        <v>1</v>
      </c>
      <c r="AC49" s="24"/>
      <c r="AD49" s="88"/>
      <c r="AE49" s="84"/>
      <c r="AF49" s="62">
        <f t="shared" si="0"/>
        <v>0.15</v>
      </c>
      <c r="AG49" s="64">
        <f>(SUM(J49:L49)/E47)</f>
        <v>0.15</v>
      </c>
      <c r="AH49" s="64">
        <f>(SUM(N49:P49)/$E$47)</f>
        <v>0</v>
      </c>
      <c r="AI49" s="64">
        <f>(SUM(R49:T49)/$E$47)</f>
        <v>0</v>
      </c>
      <c r="AJ49" s="64">
        <f>(SUM(V49:X49)/$E$47)</f>
        <v>0</v>
      </c>
    </row>
    <row r="50" spans="1:36" ht="26.25" thickBot="1">
      <c r="A50" s="85"/>
      <c r="B50" s="14" t="s">
        <v>128</v>
      </c>
      <c r="C50" s="47">
        <v>8</v>
      </c>
      <c r="D50" s="85"/>
      <c r="E50" s="14">
        <v>8</v>
      </c>
      <c r="F50" s="14">
        <v>6</v>
      </c>
      <c r="G50" s="14"/>
      <c r="H50" s="14">
        <v>6</v>
      </c>
      <c r="I50" s="13" t="e">
        <f>H50-#REF!</f>
        <v>#REF!</v>
      </c>
      <c r="J50" s="13">
        <v>0</v>
      </c>
      <c r="K50" s="13">
        <v>2</v>
      </c>
      <c r="L50" s="13">
        <v>0</v>
      </c>
      <c r="M50" s="60">
        <v>2</v>
      </c>
      <c r="N50" s="13"/>
      <c r="O50" s="13"/>
      <c r="P50" s="13"/>
      <c r="Q50" s="60">
        <v>2</v>
      </c>
      <c r="R50" s="13"/>
      <c r="S50" s="13"/>
      <c r="T50" s="13"/>
      <c r="U50" s="60">
        <v>2</v>
      </c>
      <c r="V50" s="13"/>
      <c r="W50" s="13"/>
      <c r="X50" s="13"/>
      <c r="Y50" s="60">
        <v>2</v>
      </c>
      <c r="Z50" s="33">
        <f aca="true" t="shared" si="11" ref="Z50:Z56">C50-H50</f>
        <v>2</v>
      </c>
      <c r="AA50" s="33">
        <f aca="true" t="shared" si="12" ref="AA50:AA56">C50-F50</f>
        <v>2</v>
      </c>
      <c r="AB50" s="38">
        <v>0</v>
      </c>
      <c r="AC50" s="24"/>
      <c r="AD50" s="48">
        <f>H50/C50</f>
        <v>0.75</v>
      </c>
      <c r="AE50" s="23"/>
      <c r="AF50" s="62">
        <f t="shared" si="0"/>
        <v>0.25</v>
      </c>
      <c r="AG50" s="64">
        <f>(SUM(J50:L50)/E50)</f>
        <v>0.25</v>
      </c>
      <c r="AH50" s="64">
        <f>(SUM(N50:P50)/$E$50)</f>
        <v>0</v>
      </c>
      <c r="AI50" s="64">
        <f>(SUM(R50:T50)/$E$50)</f>
        <v>0</v>
      </c>
      <c r="AJ50" s="64">
        <f>(SUM(V50:X50)/$E$50)</f>
        <v>0</v>
      </c>
    </row>
    <row r="51" spans="1:36" ht="57" thickBot="1">
      <c r="A51" s="14" t="s">
        <v>62</v>
      </c>
      <c r="B51" s="14" t="s">
        <v>129</v>
      </c>
      <c r="C51" s="47">
        <v>2</v>
      </c>
      <c r="D51" s="14" t="s">
        <v>85</v>
      </c>
      <c r="E51" s="14">
        <v>2</v>
      </c>
      <c r="F51" s="14">
        <v>4</v>
      </c>
      <c r="G51" s="14"/>
      <c r="H51" s="14">
        <v>4</v>
      </c>
      <c r="I51" s="13" t="e">
        <f>H51-#REF!</f>
        <v>#REF!</v>
      </c>
      <c r="J51" s="13">
        <v>0</v>
      </c>
      <c r="K51" s="13">
        <v>0</v>
      </c>
      <c r="L51" s="13">
        <v>0</v>
      </c>
      <c r="M51" s="60">
        <v>2</v>
      </c>
      <c r="N51" s="13"/>
      <c r="O51" s="13"/>
      <c r="P51" s="13"/>
      <c r="Q51" s="60">
        <f>N51+O51+P51</f>
        <v>0</v>
      </c>
      <c r="R51" s="13"/>
      <c r="S51" s="13"/>
      <c r="T51" s="13"/>
      <c r="U51" s="60">
        <f>R51+S51+T51</f>
        <v>0</v>
      </c>
      <c r="V51" s="13"/>
      <c r="W51" s="13"/>
      <c r="X51" s="13"/>
      <c r="Y51" s="60">
        <f>V51+W51+X51</f>
        <v>0</v>
      </c>
      <c r="Z51" s="33">
        <f t="shared" si="11"/>
        <v>-2</v>
      </c>
      <c r="AA51" s="33">
        <f t="shared" si="12"/>
        <v>-2</v>
      </c>
      <c r="AB51" s="38">
        <v>0</v>
      </c>
      <c r="AC51" s="24"/>
      <c r="AD51" s="48">
        <f>H51/C51</f>
        <v>2</v>
      </c>
      <c r="AE51" s="23"/>
      <c r="AF51" s="62">
        <f t="shared" si="0"/>
        <v>0</v>
      </c>
      <c r="AG51" s="64">
        <f>(SUM(J51:L51)/E51)</f>
        <v>0</v>
      </c>
      <c r="AH51" s="64">
        <f>(SUM(N51:P51)/$E$51)</f>
        <v>0</v>
      </c>
      <c r="AI51" s="64">
        <f>(SUM(R51:T51)/$E$51)</f>
        <v>0</v>
      </c>
      <c r="AJ51" s="64">
        <f>(SUM(V51:X51)/$E$51)</f>
        <v>0</v>
      </c>
    </row>
    <row r="52" spans="1:36" ht="51.75" thickBot="1">
      <c r="A52" s="14" t="s">
        <v>52</v>
      </c>
      <c r="B52" s="14" t="s">
        <v>130</v>
      </c>
      <c r="C52" s="47">
        <v>29</v>
      </c>
      <c r="D52" s="14" t="s">
        <v>52</v>
      </c>
      <c r="E52" s="14">
        <v>29</v>
      </c>
      <c r="F52" s="14">
        <v>11</v>
      </c>
      <c r="G52" s="14"/>
      <c r="H52" s="14">
        <v>11</v>
      </c>
      <c r="I52" s="13" t="e">
        <f>H52-#REF!</f>
        <v>#REF!</v>
      </c>
      <c r="J52" s="13">
        <v>0</v>
      </c>
      <c r="K52" s="13">
        <v>4</v>
      </c>
      <c r="L52" s="13">
        <v>3</v>
      </c>
      <c r="M52" s="60">
        <v>7</v>
      </c>
      <c r="N52" s="13"/>
      <c r="O52" s="13"/>
      <c r="P52" s="13"/>
      <c r="Q52" s="60">
        <v>7</v>
      </c>
      <c r="R52" s="13"/>
      <c r="S52" s="13"/>
      <c r="T52" s="13"/>
      <c r="U52" s="60">
        <v>7</v>
      </c>
      <c r="V52" s="13"/>
      <c r="W52" s="13"/>
      <c r="X52" s="13"/>
      <c r="Y52" s="60">
        <v>8</v>
      </c>
      <c r="Z52" s="33">
        <f t="shared" si="11"/>
        <v>18</v>
      </c>
      <c r="AA52" s="33">
        <f t="shared" si="12"/>
        <v>18</v>
      </c>
      <c r="AB52" s="38">
        <v>0</v>
      </c>
      <c r="AC52" s="24"/>
      <c r="AD52" s="48">
        <f>H52/C52</f>
        <v>0.3793103448275862</v>
      </c>
      <c r="AE52" s="25" t="s">
        <v>73</v>
      </c>
      <c r="AF52" s="62">
        <f t="shared" si="0"/>
        <v>0.2413793103448276</v>
      </c>
      <c r="AG52" s="64">
        <f>(SUM(J52:L52)/E52)</f>
        <v>0.2413793103448276</v>
      </c>
      <c r="AH52" s="64">
        <f>(SUM(N52:P52)/$E$52)</f>
        <v>0</v>
      </c>
      <c r="AI52" s="64">
        <f>(SUM(R52:T52)/$E$52)</f>
        <v>0</v>
      </c>
      <c r="AJ52" s="64">
        <f>(SUM(V52:X52)/$E$52)</f>
        <v>0</v>
      </c>
    </row>
    <row r="53" spans="1:36" ht="57" thickBot="1">
      <c r="A53" s="44" t="s">
        <v>104</v>
      </c>
      <c r="B53" s="44" t="s">
        <v>105</v>
      </c>
      <c r="C53" s="67">
        <v>3</v>
      </c>
      <c r="D53" s="44" t="s">
        <v>106</v>
      </c>
      <c r="E53" s="44">
        <v>3</v>
      </c>
      <c r="F53" s="44">
        <v>2</v>
      </c>
      <c r="G53" s="44"/>
      <c r="H53" s="44">
        <v>2</v>
      </c>
      <c r="I53" s="56" t="e">
        <f>H53-#REF!</f>
        <v>#REF!</v>
      </c>
      <c r="J53" s="56">
        <v>0</v>
      </c>
      <c r="K53" s="56">
        <v>0</v>
      </c>
      <c r="L53" s="56">
        <v>0</v>
      </c>
      <c r="M53" s="75">
        <v>1</v>
      </c>
      <c r="N53" s="56"/>
      <c r="O53" s="56"/>
      <c r="P53" s="56"/>
      <c r="Q53" s="75">
        <v>1</v>
      </c>
      <c r="R53" s="56"/>
      <c r="S53" s="56"/>
      <c r="T53" s="56"/>
      <c r="U53" s="75">
        <v>1</v>
      </c>
      <c r="V53" s="56"/>
      <c r="W53" s="56"/>
      <c r="X53" s="56"/>
      <c r="Y53" s="75">
        <f>V53+W53+X53</f>
        <v>0</v>
      </c>
      <c r="Z53" s="68">
        <f t="shared" si="11"/>
        <v>1</v>
      </c>
      <c r="AA53" s="68">
        <f t="shared" si="12"/>
        <v>1</v>
      </c>
      <c r="AB53" s="73">
        <v>0</v>
      </c>
      <c r="AC53" s="74"/>
      <c r="AD53" s="70">
        <f>H53/C53</f>
        <v>0.6666666666666666</v>
      </c>
      <c r="AE53" s="30"/>
      <c r="AF53" s="76">
        <f t="shared" si="0"/>
        <v>0</v>
      </c>
      <c r="AG53" s="77">
        <f>(SUM(J53:L53)/E53)</f>
        <v>0</v>
      </c>
      <c r="AH53" s="77">
        <f>(SUM(N53:P53)/$E$53)</f>
        <v>0</v>
      </c>
      <c r="AI53" s="77">
        <f>(SUM(R53:T53)/$E$53)</f>
        <v>0</v>
      </c>
      <c r="AJ53" s="77">
        <f>(SUM(V53:X53)/$E$53)</f>
        <v>0</v>
      </c>
    </row>
    <row r="54" spans="1:36" ht="26.25" thickBot="1">
      <c r="A54" s="101" t="s">
        <v>144</v>
      </c>
      <c r="B54" s="14" t="s">
        <v>145</v>
      </c>
      <c r="C54" s="93">
        <v>50</v>
      </c>
      <c r="D54" s="14" t="s">
        <v>148</v>
      </c>
      <c r="E54" s="101">
        <v>50</v>
      </c>
      <c r="F54" s="14">
        <v>3</v>
      </c>
      <c r="G54" s="14"/>
      <c r="H54" s="14">
        <v>3</v>
      </c>
      <c r="I54" s="13"/>
      <c r="J54" s="13"/>
      <c r="K54" s="13"/>
      <c r="L54" s="13"/>
      <c r="M54" s="60"/>
      <c r="N54" s="13"/>
      <c r="O54" s="13"/>
      <c r="P54" s="13"/>
      <c r="Q54" s="60"/>
      <c r="R54" s="13"/>
      <c r="S54" s="13"/>
      <c r="T54" s="13"/>
      <c r="U54" s="60"/>
      <c r="V54" s="13"/>
      <c r="W54" s="13"/>
      <c r="X54" s="13"/>
      <c r="Y54" s="75">
        <f>V54+W54+X54</f>
        <v>0</v>
      </c>
      <c r="Z54" s="68">
        <f t="shared" si="11"/>
        <v>47</v>
      </c>
      <c r="AA54" s="68">
        <f t="shared" si="12"/>
        <v>47</v>
      </c>
      <c r="AB54" s="71">
        <v>1</v>
      </c>
      <c r="AC54" s="69"/>
      <c r="AD54" s="70">
        <f>H54/C54</f>
        <v>0.06</v>
      </c>
      <c r="AE54" s="72"/>
      <c r="AF54" s="76">
        <f t="shared" si="0"/>
        <v>0</v>
      </c>
      <c r="AG54" s="77">
        <f>(SUM(J54:L54)/E54)</f>
        <v>0</v>
      </c>
      <c r="AH54" s="77">
        <f>(SUM(N54:P54)/$E$53)</f>
        <v>0</v>
      </c>
      <c r="AI54" s="77">
        <f>(SUM(R54:T54)/$E$53)</f>
        <v>0</v>
      </c>
      <c r="AJ54" s="77">
        <f>(SUM(V54:X54)/$E$53)</f>
        <v>0</v>
      </c>
    </row>
    <row r="55" spans="1:36" ht="26.25" thickBot="1">
      <c r="A55" s="104"/>
      <c r="B55" s="14" t="s">
        <v>146</v>
      </c>
      <c r="C55" s="94"/>
      <c r="D55" s="14" t="s">
        <v>148</v>
      </c>
      <c r="E55" s="104"/>
      <c r="F55" s="14">
        <v>5</v>
      </c>
      <c r="G55" s="14"/>
      <c r="H55" s="14">
        <v>5</v>
      </c>
      <c r="I55" s="13"/>
      <c r="J55" s="13"/>
      <c r="K55" s="13"/>
      <c r="L55" s="13"/>
      <c r="M55" s="60"/>
      <c r="N55" s="13"/>
      <c r="O55" s="13"/>
      <c r="P55" s="13"/>
      <c r="Q55" s="60"/>
      <c r="R55" s="13"/>
      <c r="S55" s="13"/>
      <c r="T55" s="13"/>
      <c r="U55" s="60"/>
      <c r="V55" s="13"/>
      <c r="W55" s="13"/>
      <c r="X55" s="13"/>
      <c r="Y55" s="75">
        <f>V55+W55+X55</f>
        <v>0</v>
      </c>
      <c r="Z55" s="68">
        <f t="shared" si="11"/>
        <v>-5</v>
      </c>
      <c r="AA55" s="68">
        <f t="shared" si="12"/>
        <v>-5</v>
      </c>
      <c r="AB55" s="71">
        <v>0</v>
      </c>
      <c r="AC55" s="69"/>
      <c r="AD55" s="70">
        <f>H55/C54</f>
        <v>0.1</v>
      </c>
      <c r="AE55" s="72"/>
      <c r="AF55" s="76">
        <f t="shared" si="0"/>
        <v>0</v>
      </c>
      <c r="AG55" s="77">
        <f>(SUM(J55:L55)/E54)</f>
        <v>0</v>
      </c>
      <c r="AH55" s="77">
        <f>(SUM(N55:P55)/$E$53)</f>
        <v>0</v>
      </c>
      <c r="AI55" s="77">
        <f>(SUM(R55:T55)/$E$53)</f>
        <v>0</v>
      </c>
      <c r="AJ55" s="77">
        <f>(SUM(V55:X55)/$E$53)</f>
        <v>0</v>
      </c>
    </row>
    <row r="56" spans="1:36" ht="26.25" thickBot="1">
      <c r="A56" s="102"/>
      <c r="B56" s="14" t="s">
        <v>147</v>
      </c>
      <c r="C56" s="95"/>
      <c r="D56" s="14"/>
      <c r="E56" s="102"/>
      <c r="F56" s="14"/>
      <c r="G56" s="14"/>
      <c r="H56" s="14"/>
      <c r="I56" s="13"/>
      <c r="J56" s="13"/>
      <c r="K56" s="13"/>
      <c r="L56" s="13"/>
      <c r="M56" s="60"/>
      <c r="N56" s="13"/>
      <c r="O56" s="13"/>
      <c r="P56" s="13"/>
      <c r="Q56" s="60"/>
      <c r="R56" s="13"/>
      <c r="S56" s="13"/>
      <c r="T56" s="13"/>
      <c r="U56" s="60"/>
      <c r="V56" s="13"/>
      <c r="W56" s="13"/>
      <c r="X56" s="13"/>
      <c r="Y56" s="75">
        <f>V56+W56+X56</f>
        <v>0</v>
      </c>
      <c r="Z56" s="68">
        <f t="shared" si="11"/>
        <v>0</v>
      </c>
      <c r="AA56" s="68">
        <f t="shared" si="12"/>
        <v>0</v>
      </c>
      <c r="AB56" s="71">
        <v>0</v>
      </c>
      <c r="AC56" s="69"/>
      <c r="AD56" s="70">
        <f>H56/C54</f>
        <v>0</v>
      </c>
      <c r="AE56" s="72"/>
      <c r="AF56" s="76">
        <f t="shared" si="0"/>
        <v>0</v>
      </c>
      <c r="AG56" s="77">
        <f>(SUM(J56:L56)/E54)</f>
        <v>0</v>
      </c>
      <c r="AH56" s="77">
        <f>(SUM(N56:P56)/$E$53)</f>
        <v>0</v>
      </c>
      <c r="AI56" s="77">
        <f>(SUM(R56:T56)/$E$53)</f>
        <v>0</v>
      </c>
      <c r="AJ56" s="77">
        <f>(SUM(V56:X56)/$E$53)</f>
        <v>0</v>
      </c>
    </row>
    <row r="57" spans="1:36" ht="19.5" thickBot="1">
      <c r="A57" s="78" t="s">
        <v>53</v>
      </c>
      <c r="B57" s="79"/>
      <c r="C57" s="78">
        <f>SUM(C3:C56)</f>
        <v>2483</v>
      </c>
      <c r="D57" s="78"/>
      <c r="E57" s="78">
        <f>SUM(E3:E56)</f>
        <v>2483</v>
      </c>
      <c r="F57" s="78">
        <f>SUM(F3:F56)</f>
        <v>1865</v>
      </c>
      <c r="G57" s="78">
        <f>SUM(G3:G53)</f>
        <v>0</v>
      </c>
      <c r="H57" s="78">
        <f>SUM(H3:H56)</f>
        <v>1789</v>
      </c>
      <c r="I57" s="78" t="e">
        <f>SUM(I3:I53)</f>
        <v>#REF!</v>
      </c>
      <c r="J57" s="78">
        <f aca="true" t="shared" si="13" ref="J57:AC57">SUM(J3:J56)</f>
        <v>147</v>
      </c>
      <c r="K57" s="78">
        <f t="shared" si="13"/>
        <v>279</v>
      </c>
      <c r="L57" s="78">
        <f t="shared" si="13"/>
        <v>301</v>
      </c>
      <c r="M57" s="78">
        <f t="shared" si="13"/>
        <v>590</v>
      </c>
      <c r="N57" s="78">
        <f t="shared" si="13"/>
        <v>0</v>
      </c>
      <c r="O57" s="78">
        <f t="shared" si="13"/>
        <v>0</v>
      </c>
      <c r="P57" s="78">
        <f t="shared" si="13"/>
        <v>0</v>
      </c>
      <c r="Q57" s="78">
        <f t="shared" si="13"/>
        <v>596</v>
      </c>
      <c r="R57" s="78">
        <f t="shared" si="13"/>
        <v>0</v>
      </c>
      <c r="S57" s="78">
        <f t="shared" si="13"/>
        <v>0</v>
      </c>
      <c r="T57" s="78">
        <f t="shared" si="13"/>
        <v>0</v>
      </c>
      <c r="U57" s="78">
        <f t="shared" si="13"/>
        <v>592</v>
      </c>
      <c r="V57" s="78">
        <f t="shared" si="13"/>
        <v>0</v>
      </c>
      <c r="W57" s="78">
        <f t="shared" si="13"/>
        <v>0</v>
      </c>
      <c r="X57" s="78">
        <f t="shared" si="13"/>
        <v>0</v>
      </c>
      <c r="Y57" s="78">
        <f t="shared" si="13"/>
        <v>604</v>
      </c>
      <c r="Z57" s="78">
        <f t="shared" si="13"/>
        <v>694</v>
      </c>
      <c r="AA57" s="78">
        <f t="shared" si="13"/>
        <v>618</v>
      </c>
      <c r="AB57" s="78">
        <f t="shared" si="13"/>
        <v>13</v>
      </c>
      <c r="AC57" s="78">
        <f t="shared" si="13"/>
        <v>1</v>
      </c>
      <c r="AD57" s="80">
        <f>H57/C57</f>
        <v>0.720499395892066</v>
      </c>
      <c r="AE57" s="81"/>
      <c r="AF57" s="83">
        <f t="shared" si="0"/>
        <v>0.292790978654853</v>
      </c>
      <c r="AG57" s="82">
        <f>(SUM(J57:L57)/E57)</f>
        <v>0.292790978654853</v>
      </c>
      <c r="AH57" s="82">
        <f>(SUM(N57:P57)/E57)</f>
        <v>0</v>
      </c>
      <c r="AI57" s="82">
        <f>(SUM(R57:T57)/E57)</f>
        <v>0</v>
      </c>
      <c r="AJ57" s="82">
        <f>(SUM(V57:X57)/E57)</f>
        <v>0</v>
      </c>
    </row>
    <row r="58" spans="2:4" ht="19.5" thickTop="1">
      <c r="B58" s="18"/>
      <c r="D58" s="26"/>
    </row>
    <row r="59" spans="1:2" ht="45.75" customHeight="1">
      <c r="A59" s="27" t="s">
        <v>90</v>
      </c>
      <c r="B59" s="40"/>
    </row>
    <row r="60" spans="1:2" ht="43.5" customHeight="1">
      <c r="A60" s="28" t="s">
        <v>91</v>
      </c>
      <c r="B60" s="41"/>
    </row>
    <row r="61" spans="1:2" ht="41.25" customHeight="1">
      <c r="A61" s="28" t="s">
        <v>92</v>
      </c>
      <c r="B61" s="42"/>
    </row>
    <row r="62" spans="1:2" ht="42" customHeight="1">
      <c r="A62" s="28" t="s">
        <v>93</v>
      </c>
      <c r="B62" s="43"/>
    </row>
  </sheetData>
  <sheetProtection/>
  <mergeCells count="88">
    <mergeCell ref="E3:E5"/>
    <mergeCell ref="A54:A56"/>
    <mergeCell ref="C54:C56"/>
    <mergeCell ref="E54:E56"/>
    <mergeCell ref="AD26:AD28"/>
    <mergeCell ref="C29:C34"/>
    <mergeCell ref="C3:C6"/>
    <mergeCell ref="C8:C9"/>
    <mergeCell ref="C10:C11"/>
    <mergeCell ref="C12:C19"/>
    <mergeCell ref="D36:D41"/>
    <mergeCell ref="AC8:AC9"/>
    <mergeCell ref="D3:D5"/>
    <mergeCell ref="AC10:AC11"/>
    <mergeCell ref="AD42:AD43"/>
    <mergeCell ref="B42:B43"/>
    <mergeCell ref="C42:C43"/>
    <mergeCell ref="AD3:AD6"/>
    <mergeCell ref="AD8:AD9"/>
    <mergeCell ref="I10:I11"/>
    <mergeCell ref="Z3:Z6"/>
    <mergeCell ref="AA3:AA6"/>
    <mergeCell ref="C47:C49"/>
    <mergeCell ref="AC29:AC30"/>
    <mergeCell ref="AA29:AA34"/>
    <mergeCell ref="E47:E49"/>
    <mergeCell ref="Z47:Z49"/>
    <mergeCell ref="H33:H34"/>
    <mergeCell ref="I33:I34"/>
    <mergeCell ref="D47:D50"/>
    <mergeCell ref="AD10:AD11"/>
    <mergeCell ref="AD12:AD19"/>
    <mergeCell ref="G29:G30"/>
    <mergeCell ref="AA12:AA19"/>
    <mergeCell ref="Z8:Z9"/>
    <mergeCell ref="I8:I9"/>
    <mergeCell ref="AB8:AB9"/>
    <mergeCell ref="AB10:AB11"/>
    <mergeCell ref="Z26:Z28"/>
    <mergeCell ref="A47:A50"/>
    <mergeCell ref="A12:A22"/>
    <mergeCell ref="A29:A34"/>
    <mergeCell ref="A36:A46"/>
    <mergeCell ref="AE10:AE11"/>
    <mergeCell ref="F29:F30"/>
    <mergeCell ref="I29:I30"/>
    <mergeCell ref="AB29:AB30"/>
    <mergeCell ref="Z10:Z11"/>
    <mergeCell ref="Z12:Z19"/>
    <mergeCell ref="AC33:AC34"/>
    <mergeCell ref="AB33:AB34"/>
    <mergeCell ref="AA10:AA11"/>
    <mergeCell ref="A25:A28"/>
    <mergeCell ref="AC31:AC32"/>
    <mergeCell ref="E12:E19"/>
    <mergeCell ref="B33:B34"/>
    <mergeCell ref="A23:A24"/>
    <mergeCell ref="D23:D24"/>
    <mergeCell ref="B31:B32"/>
    <mergeCell ref="AB31:AB32"/>
    <mergeCell ref="B10:B11"/>
    <mergeCell ref="D12:D22"/>
    <mergeCell ref="F31:F32"/>
    <mergeCell ref="H31:H32"/>
    <mergeCell ref="I31:I32"/>
    <mergeCell ref="D25:D28"/>
    <mergeCell ref="B29:B30"/>
    <mergeCell ref="C26:C28"/>
    <mergeCell ref="A1:AE1"/>
    <mergeCell ref="AE3:AE6"/>
    <mergeCell ref="AE8:AE9"/>
    <mergeCell ref="AE12:AE18"/>
    <mergeCell ref="G10:G11"/>
    <mergeCell ref="G8:G9"/>
    <mergeCell ref="A3:A7"/>
    <mergeCell ref="A8:A11"/>
    <mergeCell ref="B8:B9"/>
    <mergeCell ref="AA8:AA9"/>
    <mergeCell ref="AE47:AE49"/>
    <mergeCell ref="G31:G32"/>
    <mergeCell ref="G33:G34"/>
    <mergeCell ref="F33:F34"/>
    <mergeCell ref="E26:E28"/>
    <mergeCell ref="AA47:AA49"/>
    <mergeCell ref="Z29:Z34"/>
    <mergeCell ref="AA26:AA28"/>
    <mergeCell ref="AD47:AD49"/>
    <mergeCell ref="AD29:AD3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1" manualBreakCount="1">
    <brk id="57" max="255" man="1"/>
  </rowBreaks>
  <colBreaks count="1" manualBreakCount="1">
    <brk id="30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6">
      <selection activeCell="G44" sqref="G44"/>
    </sheetView>
  </sheetViews>
  <sheetFormatPr defaultColWidth="9.140625" defaultRowHeight="15"/>
  <cols>
    <col min="1" max="1" width="17.8515625" style="0" bestFit="1" customWidth="1"/>
    <col min="2" max="2" width="20.00390625" style="0" customWidth="1"/>
    <col min="3" max="6" width="14.57421875" style="0" customWidth="1"/>
    <col min="7" max="7" width="13.28125" style="0" customWidth="1"/>
  </cols>
  <sheetData>
    <row r="1" spans="1:7" ht="19.5" thickBot="1">
      <c r="A1" s="119" t="s">
        <v>57</v>
      </c>
      <c r="B1" s="119"/>
      <c r="C1" s="119"/>
      <c r="D1" s="119"/>
      <c r="E1" s="119"/>
      <c r="F1" s="119"/>
      <c r="G1" s="119"/>
    </row>
    <row r="2" spans="1:7" ht="57" thickBot="1">
      <c r="A2" s="1" t="s">
        <v>0</v>
      </c>
      <c r="B2" s="1" t="s">
        <v>1</v>
      </c>
      <c r="C2" s="2" t="s">
        <v>54</v>
      </c>
      <c r="D2" s="2" t="s">
        <v>55</v>
      </c>
      <c r="E2" s="2" t="s">
        <v>60</v>
      </c>
      <c r="F2" s="2" t="s">
        <v>61</v>
      </c>
      <c r="G2" s="2" t="s">
        <v>56</v>
      </c>
    </row>
    <row r="3" spans="1:7" ht="19.5" thickBot="1">
      <c r="A3" s="118" t="s">
        <v>3</v>
      </c>
      <c r="B3" s="3" t="s">
        <v>4</v>
      </c>
      <c r="C3" s="117">
        <v>19</v>
      </c>
      <c r="D3" s="117">
        <v>19</v>
      </c>
      <c r="E3" s="110">
        <v>19</v>
      </c>
      <c r="F3" s="110">
        <v>19</v>
      </c>
      <c r="G3" s="10">
        <v>0</v>
      </c>
    </row>
    <row r="4" spans="1:7" ht="19.5" thickBot="1">
      <c r="A4" s="118"/>
      <c r="B4" s="3" t="s">
        <v>5</v>
      </c>
      <c r="C4" s="117"/>
      <c r="D4" s="117"/>
      <c r="E4" s="111"/>
      <c r="F4" s="111"/>
      <c r="G4" s="10">
        <v>0</v>
      </c>
    </row>
    <row r="5" spans="1:7" ht="19.5" thickBot="1">
      <c r="A5" s="118"/>
      <c r="B5" s="3" t="s">
        <v>6</v>
      </c>
      <c r="C5" s="117"/>
      <c r="D5" s="117"/>
      <c r="E5" s="112"/>
      <c r="F5" s="112"/>
      <c r="G5" s="10">
        <v>0</v>
      </c>
    </row>
    <row r="6" spans="1:7" ht="19.5" thickBot="1">
      <c r="A6" s="118"/>
      <c r="B6" s="3" t="s">
        <v>7</v>
      </c>
      <c r="C6" s="4">
        <v>1</v>
      </c>
      <c r="D6" s="4">
        <v>1</v>
      </c>
      <c r="E6" s="7">
        <v>2</v>
      </c>
      <c r="F6" s="7">
        <v>2</v>
      </c>
      <c r="G6" s="10">
        <v>0</v>
      </c>
    </row>
    <row r="7" spans="1:7" ht="19.5" thickBot="1">
      <c r="A7" s="118" t="s">
        <v>8</v>
      </c>
      <c r="B7" s="3" t="s">
        <v>9</v>
      </c>
      <c r="C7" s="4">
        <v>28</v>
      </c>
      <c r="D7" s="4">
        <v>28</v>
      </c>
      <c r="E7" s="7">
        <v>28</v>
      </c>
      <c r="F7" s="7">
        <v>28</v>
      </c>
      <c r="G7" s="10">
        <v>0</v>
      </c>
    </row>
    <row r="8" spans="1:7" ht="19.5" thickBot="1">
      <c r="A8" s="118"/>
      <c r="B8" s="3" t="s">
        <v>10</v>
      </c>
      <c r="C8" s="4">
        <v>68</v>
      </c>
      <c r="D8" s="4">
        <v>68</v>
      </c>
      <c r="E8" s="7">
        <v>68</v>
      </c>
      <c r="F8" s="7">
        <v>68</v>
      </c>
      <c r="G8" s="10">
        <v>0</v>
      </c>
    </row>
    <row r="9" spans="1:7" ht="19.5" thickBot="1">
      <c r="A9" s="116" t="s">
        <v>11</v>
      </c>
      <c r="B9" s="3" t="s">
        <v>12</v>
      </c>
      <c r="C9" s="117">
        <v>188</v>
      </c>
      <c r="D9" s="117">
        <v>188</v>
      </c>
      <c r="E9" s="110">
        <v>188</v>
      </c>
      <c r="F9" s="110">
        <v>188</v>
      </c>
      <c r="G9" s="10">
        <v>0</v>
      </c>
    </row>
    <row r="10" spans="1:7" ht="19.5" thickBot="1">
      <c r="A10" s="116"/>
      <c r="B10" s="3" t="s">
        <v>13</v>
      </c>
      <c r="C10" s="117"/>
      <c r="D10" s="117"/>
      <c r="E10" s="111"/>
      <c r="F10" s="111"/>
      <c r="G10" s="10">
        <v>0</v>
      </c>
    </row>
    <row r="11" spans="1:7" ht="19.5" thickBot="1">
      <c r="A11" s="116"/>
      <c r="B11" s="3" t="s">
        <v>14</v>
      </c>
      <c r="C11" s="117"/>
      <c r="D11" s="117"/>
      <c r="E11" s="111"/>
      <c r="F11" s="111"/>
      <c r="G11" s="10">
        <v>0</v>
      </c>
    </row>
    <row r="12" spans="1:7" ht="19.5" thickBot="1">
      <c r="A12" s="116"/>
      <c r="B12" s="3" t="s">
        <v>15</v>
      </c>
      <c r="C12" s="117"/>
      <c r="D12" s="117"/>
      <c r="E12" s="111"/>
      <c r="F12" s="111"/>
      <c r="G12" s="10">
        <v>0</v>
      </c>
    </row>
    <row r="13" spans="1:7" ht="19.5" thickBot="1">
      <c r="A13" s="116"/>
      <c r="B13" s="3" t="s">
        <v>16</v>
      </c>
      <c r="C13" s="117"/>
      <c r="D13" s="117"/>
      <c r="E13" s="111"/>
      <c r="F13" s="111"/>
      <c r="G13" s="10">
        <v>0</v>
      </c>
    </row>
    <row r="14" spans="1:7" ht="19.5" thickBot="1">
      <c r="A14" s="116"/>
      <c r="B14" s="3" t="s">
        <v>17</v>
      </c>
      <c r="C14" s="117"/>
      <c r="D14" s="117"/>
      <c r="E14" s="111"/>
      <c r="F14" s="111"/>
      <c r="G14" s="10">
        <v>0</v>
      </c>
    </row>
    <row r="15" spans="1:7" ht="19.5" thickBot="1">
      <c r="A15" s="116"/>
      <c r="B15" s="3" t="s">
        <v>18</v>
      </c>
      <c r="C15" s="117"/>
      <c r="D15" s="117"/>
      <c r="E15" s="112"/>
      <c r="F15" s="112"/>
      <c r="G15" s="10">
        <v>0</v>
      </c>
    </row>
    <row r="16" spans="1:7" ht="19.5" thickBot="1">
      <c r="A16" s="116"/>
      <c r="B16" s="3" t="s">
        <v>19</v>
      </c>
      <c r="C16" s="4">
        <v>19</v>
      </c>
      <c r="D16" s="4">
        <v>19</v>
      </c>
      <c r="E16" s="7">
        <v>19</v>
      </c>
      <c r="F16" s="7">
        <v>19</v>
      </c>
      <c r="G16" s="10">
        <v>0</v>
      </c>
    </row>
    <row r="17" spans="1:7" ht="19.5" thickBot="1">
      <c r="A17" s="116"/>
      <c r="B17" s="3" t="s">
        <v>20</v>
      </c>
      <c r="C17" s="5">
        <v>10</v>
      </c>
      <c r="D17" s="5">
        <v>10</v>
      </c>
      <c r="E17" s="15">
        <v>10</v>
      </c>
      <c r="F17" s="15">
        <v>10</v>
      </c>
      <c r="G17" s="10">
        <v>0</v>
      </c>
    </row>
    <row r="18" spans="1:7" ht="19.5" thickBot="1">
      <c r="A18" s="116"/>
      <c r="B18" s="3" t="s">
        <v>21</v>
      </c>
      <c r="C18" s="5">
        <v>10</v>
      </c>
      <c r="D18" s="5">
        <v>10</v>
      </c>
      <c r="E18" s="15">
        <v>10</v>
      </c>
      <c r="F18" s="15">
        <v>10</v>
      </c>
      <c r="G18" s="10">
        <v>0</v>
      </c>
    </row>
    <row r="19" spans="1:7" ht="19.5" thickBot="1">
      <c r="A19" s="118" t="s">
        <v>22</v>
      </c>
      <c r="B19" s="3" t="s">
        <v>23</v>
      </c>
      <c r="C19" s="4">
        <v>77</v>
      </c>
      <c r="D19" s="4">
        <v>77</v>
      </c>
      <c r="E19" s="7">
        <v>77</v>
      </c>
      <c r="F19" s="7">
        <v>77</v>
      </c>
      <c r="G19" s="10">
        <v>0</v>
      </c>
    </row>
    <row r="20" spans="1:7" ht="19.5" thickBot="1">
      <c r="A20" s="118"/>
      <c r="B20" s="3" t="s">
        <v>24</v>
      </c>
      <c r="C20" s="4">
        <v>125</v>
      </c>
      <c r="D20" s="4">
        <v>125</v>
      </c>
      <c r="E20" s="7">
        <v>125</v>
      </c>
      <c r="F20" s="7">
        <v>125</v>
      </c>
      <c r="G20" s="10">
        <v>0</v>
      </c>
    </row>
    <row r="21" spans="1:7" ht="19.5" thickBot="1">
      <c r="A21" s="118" t="s">
        <v>25</v>
      </c>
      <c r="B21" s="3" t="s">
        <v>26</v>
      </c>
      <c r="C21" s="4">
        <v>30</v>
      </c>
      <c r="D21" s="4">
        <v>30</v>
      </c>
      <c r="E21" s="7">
        <v>77</v>
      </c>
      <c r="F21" s="7">
        <v>67</v>
      </c>
      <c r="G21" s="10">
        <v>0</v>
      </c>
    </row>
    <row r="22" spans="1:7" ht="19.5" thickBot="1">
      <c r="A22" s="118"/>
      <c r="B22" s="3" t="s">
        <v>27</v>
      </c>
      <c r="C22" s="118">
        <v>4</v>
      </c>
      <c r="D22" s="118">
        <v>4</v>
      </c>
      <c r="E22" s="113">
        <v>4</v>
      </c>
      <c r="F22" s="113">
        <v>4</v>
      </c>
      <c r="G22" s="10">
        <v>0</v>
      </c>
    </row>
    <row r="23" spans="1:7" ht="19.5" thickBot="1">
      <c r="A23" s="118"/>
      <c r="B23" s="3" t="s">
        <v>28</v>
      </c>
      <c r="C23" s="118"/>
      <c r="D23" s="118"/>
      <c r="E23" s="114"/>
      <c r="F23" s="114"/>
      <c r="G23" s="10">
        <v>0</v>
      </c>
    </row>
    <row r="24" spans="1:7" ht="19.5" thickBot="1">
      <c r="A24" s="118"/>
      <c r="B24" s="3" t="s">
        <v>29</v>
      </c>
      <c r="C24" s="118"/>
      <c r="D24" s="118"/>
      <c r="E24" s="115"/>
      <c r="F24" s="115"/>
      <c r="G24" s="10">
        <v>0</v>
      </c>
    </row>
    <row r="25" spans="1:7" ht="19.5" thickBot="1">
      <c r="A25" s="118" t="s">
        <v>30</v>
      </c>
      <c r="B25" s="3" t="s">
        <v>31</v>
      </c>
      <c r="C25" s="118">
        <v>173</v>
      </c>
      <c r="D25" s="118">
        <v>173</v>
      </c>
      <c r="E25" s="113">
        <v>218</v>
      </c>
      <c r="F25" s="113">
        <v>228</v>
      </c>
      <c r="G25" s="10">
        <v>0</v>
      </c>
    </row>
    <row r="26" spans="1:7" ht="19.5" thickBot="1">
      <c r="A26" s="118"/>
      <c r="B26" s="3" t="s">
        <v>32</v>
      </c>
      <c r="C26" s="118"/>
      <c r="D26" s="118"/>
      <c r="E26" s="114"/>
      <c r="F26" s="114"/>
      <c r="G26" s="10">
        <v>0</v>
      </c>
    </row>
    <row r="27" spans="1:7" ht="19.5" thickBot="1">
      <c r="A27" s="118"/>
      <c r="B27" s="3" t="s">
        <v>33</v>
      </c>
      <c r="C27" s="118"/>
      <c r="D27" s="118"/>
      <c r="E27" s="115"/>
      <c r="F27" s="115"/>
      <c r="G27" s="10">
        <v>0</v>
      </c>
    </row>
    <row r="28" spans="1:7" ht="19.5" thickBot="1">
      <c r="A28" s="118"/>
      <c r="B28" s="3" t="s">
        <v>34</v>
      </c>
      <c r="C28" s="3">
        <v>174</v>
      </c>
      <c r="D28" s="3">
        <v>174</v>
      </c>
      <c r="E28" s="8">
        <v>80</v>
      </c>
      <c r="F28" s="8">
        <v>0</v>
      </c>
      <c r="G28" s="10">
        <v>0</v>
      </c>
    </row>
    <row r="29" spans="1:7" ht="19.5" thickBot="1">
      <c r="A29" s="3" t="s">
        <v>35</v>
      </c>
      <c r="B29" s="3" t="s">
        <v>36</v>
      </c>
      <c r="C29" s="3">
        <v>41</v>
      </c>
      <c r="D29" s="3">
        <v>41</v>
      </c>
      <c r="E29" s="8">
        <v>41</v>
      </c>
      <c r="F29" s="8">
        <v>41</v>
      </c>
      <c r="G29" s="10">
        <v>0</v>
      </c>
    </row>
    <row r="30" spans="1:7" ht="19.5" thickBot="1">
      <c r="A30" s="118" t="s">
        <v>37</v>
      </c>
      <c r="B30" s="3" t="s">
        <v>38</v>
      </c>
      <c r="C30" s="3">
        <v>222</v>
      </c>
      <c r="D30" s="3">
        <v>222</v>
      </c>
      <c r="E30" s="8">
        <v>222</v>
      </c>
      <c r="F30" s="8">
        <v>248</v>
      </c>
      <c r="G30" s="10">
        <v>0</v>
      </c>
    </row>
    <row r="31" spans="1:7" ht="19.5" thickBot="1">
      <c r="A31" s="118"/>
      <c r="B31" s="3" t="s">
        <v>39</v>
      </c>
      <c r="C31" s="3">
        <v>23</v>
      </c>
      <c r="D31" s="3">
        <v>66</v>
      </c>
      <c r="E31" s="8">
        <v>66</v>
      </c>
      <c r="F31" s="8">
        <v>80</v>
      </c>
      <c r="G31" s="10">
        <v>0</v>
      </c>
    </row>
    <row r="32" spans="1:7" ht="19.5" thickBot="1">
      <c r="A32" s="118"/>
      <c r="B32" s="3" t="s">
        <v>40</v>
      </c>
      <c r="C32" s="3">
        <v>5</v>
      </c>
      <c r="D32" s="3">
        <v>18</v>
      </c>
      <c r="E32" s="8">
        <v>18</v>
      </c>
      <c r="F32" s="8">
        <v>21</v>
      </c>
      <c r="G32" s="10">
        <v>0</v>
      </c>
    </row>
    <row r="33" spans="1:7" ht="19.5" thickBot="1">
      <c r="A33" s="118"/>
      <c r="B33" s="3" t="s">
        <v>41</v>
      </c>
      <c r="C33" s="3">
        <v>178</v>
      </c>
      <c r="D33" s="3">
        <v>178</v>
      </c>
      <c r="E33" s="8">
        <v>178</v>
      </c>
      <c r="F33" s="8">
        <v>194</v>
      </c>
      <c r="G33" s="10">
        <v>0</v>
      </c>
    </row>
    <row r="34" spans="1:7" ht="19.5" thickBot="1">
      <c r="A34" s="118"/>
      <c r="B34" s="3" t="s">
        <v>42</v>
      </c>
      <c r="C34" s="3">
        <v>18</v>
      </c>
      <c r="D34" s="3">
        <v>39</v>
      </c>
      <c r="E34" s="8">
        <v>39</v>
      </c>
      <c r="F34" s="8">
        <v>49</v>
      </c>
      <c r="G34" s="10">
        <v>0</v>
      </c>
    </row>
    <row r="35" spans="1:7" ht="19.5" thickBot="1">
      <c r="A35" s="118"/>
      <c r="B35" s="3" t="s">
        <v>43</v>
      </c>
      <c r="C35" s="3">
        <v>4</v>
      </c>
      <c r="D35" s="3">
        <v>12</v>
      </c>
      <c r="E35" s="8">
        <v>12</v>
      </c>
      <c r="F35" s="8">
        <v>15</v>
      </c>
      <c r="G35" s="10">
        <v>0</v>
      </c>
    </row>
    <row r="36" spans="1:7" ht="19.5" thickBot="1">
      <c r="A36" s="118"/>
      <c r="B36" s="3" t="s">
        <v>44</v>
      </c>
      <c r="C36" s="3">
        <v>200</v>
      </c>
      <c r="D36" s="3">
        <v>200</v>
      </c>
      <c r="E36" s="8">
        <v>200</v>
      </c>
      <c r="F36" s="8">
        <v>200</v>
      </c>
      <c r="G36" s="10">
        <v>0</v>
      </c>
    </row>
    <row r="37" spans="1:7" ht="19.5" thickBot="1">
      <c r="A37" s="118"/>
      <c r="B37" s="3" t="s">
        <v>45</v>
      </c>
      <c r="C37" s="3">
        <v>110</v>
      </c>
      <c r="D37" s="3">
        <v>25</v>
      </c>
      <c r="E37" s="8">
        <v>25</v>
      </c>
      <c r="F37" s="8">
        <v>70</v>
      </c>
      <c r="G37" s="10">
        <v>0</v>
      </c>
    </row>
    <row r="38" spans="1:7" ht="19.5" thickBot="1">
      <c r="A38" s="118"/>
      <c r="B38" s="3" t="s">
        <v>46</v>
      </c>
      <c r="C38" s="6">
        <v>40</v>
      </c>
      <c r="D38" s="6">
        <v>40</v>
      </c>
      <c r="E38" s="16">
        <v>40</v>
      </c>
      <c r="F38" s="16">
        <v>40</v>
      </c>
      <c r="G38" s="10">
        <v>0</v>
      </c>
    </row>
    <row r="39" spans="1:7" ht="19.5" thickBot="1">
      <c r="A39" s="118" t="s">
        <v>47</v>
      </c>
      <c r="B39" s="3" t="s">
        <v>48</v>
      </c>
      <c r="C39" s="118">
        <v>34</v>
      </c>
      <c r="D39" s="118">
        <v>34</v>
      </c>
      <c r="E39" s="113">
        <v>34</v>
      </c>
      <c r="F39" s="113">
        <v>44</v>
      </c>
      <c r="G39" s="10">
        <v>0</v>
      </c>
    </row>
    <row r="40" spans="1:7" ht="19.5" thickBot="1">
      <c r="A40" s="118"/>
      <c r="B40" s="3" t="s">
        <v>49</v>
      </c>
      <c r="C40" s="118"/>
      <c r="D40" s="118"/>
      <c r="E40" s="115"/>
      <c r="F40" s="115"/>
      <c r="G40" s="10">
        <v>0</v>
      </c>
    </row>
    <row r="41" spans="1:7" ht="19.5" thickBot="1">
      <c r="A41" s="118"/>
      <c r="B41" s="3" t="s">
        <v>50</v>
      </c>
      <c r="C41" s="3">
        <v>5</v>
      </c>
      <c r="D41" s="3">
        <v>5</v>
      </c>
      <c r="E41" s="8">
        <v>6</v>
      </c>
      <c r="F41" s="8">
        <v>6</v>
      </c>
      <c r="G41" s="10">
        <v>0</v>
      </c>
    </row>
    <row r="42" spans="1:7" ht="37.5" customHeight="1" thickBot="1">
      <c r="A42" s="17" t="s">
        <v>62</v>
      </c>
      <c r="B42" s="17" t="s">
        <v>63</v>
      </c>
      <c r="C42" s="17">
        <v>0</v>
      </c>
      <c r="D42" s="17">
        <v>0</v>
      </c>
      <c r="E42" s="9">
        <v>0</v>
      </c>
      <c r="F42" s="8">
        <v>5</v>
      </c>
      <c r="G42" s="10">
        <v>0</v>
      </c>
    </row>
    <row r="43" spans="1:7" ht="19.5" thickBot="1">
      <c r="A43" s="3" t="s">
        <v>52</v>
      </c>
      <c r="B43" s="3" t="s">
        <v>51</v>
      </c>
      <c r="C43" s="3">
        <v>25</v>
      </c>
      <c r="D43" s="3">
        <v>25</v>
      </c>
      <c r="E43" s="9">
        <v>25</v>
      </c>
      <c r="F43" s="17">
        <v>25</v>
      </c>
      <c r="G43" s="10">
        <v>0</v>
      </c>
    </row>
    <row r="44" spans="1:7" ht="18.75">
      <c r="A44" s="11" t="s">
        <v>58</v>
      </c>
      <c r="B44" s="11"/>
      <c r="C44" s="11">
        <f>SUM(C3:C43)</f>
        <v>1831</v>
      </c>
      <c r="D44" s="11">
        <f>SUM(D3:D43)</f>
        <v>1831</v>
      </c>
      <c r="E44" s="11">
        <f>SUM(E3:E43)</f>
        <v>1831</v>
      </c>
      <c r="F44" s="11">
        <f>SUM(F3:F43)</f>
        <v>1883</v>
      </c>
      <c r="G44" s="11"/>
    </row>
  </sheetData>
  <sheetProtection/>
  <mergeCells count="29">
    <mergeCell ref="F25:F27"/>
    <mergeCell ref="F39:F40"/>
    <mergeCell ref="C3:C5"/>
    <mergeCell ref="D3:D5"/>
    <mergeCell ref="D9:D15"/>
    <mergeCell ref="D22:D24"/>
    <mergeCell ref="D25:D27"/>
    <mergeCell ref="E3:E5"/>
    <mergeCell ref="E22:E24"/>
    <mergeCell ref="E39:E40"/>
    <mergeCell ref="A1:G1"/>
    <mergeCell ref="A21:A24"/>
    <mergeCell ref="C22:C24"/>
    <mergeCell ref="A25:A28"/>
    <mergeCell ref="C25:C27"/>
    <mergeCell ref="F3:F5"/>
    <mergeCell ref="A3:A6"/>
    <mergeCell ref="F9:F15"/>
    <mergeCell ref="A7:A8"/>
    <mergeCell ref="F22:F24"/>
    <mergeCell ref="E9:E15"/>
    <mergeCell ref="E25:E27"/>
    <mergeCell ref="A9:A18"/>
    <mergeCell ref="C9:C15"/>
    <mergeCell ref="A19:A20"/>
    <mergeCell ref="D39:D40"/>
    <mergeCell ref="A30:A38"/>
    <mergeCell ref="A39:A41"/>
    <mergeCell ref="C39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Марина</cp:lastModifiedBy>
  <cp:lastPrinted>2020-04-17T04:24:11Z</cp:lastPrinted>
  <dcterms:created xsi:type="dcterms:W3CDTF">2018-03-16T12:01:00Z</dcterms:created>
  <dcterms:modified xsi:type="dcterms:W3CDTF">2020-08-16T14:56:54Z</dcterms:modified>
  <cp:category/>
  <cp:version/>
  <cp:contentType/>
  <cp:contentStatus/>
</cp:coreProperties>
</file>